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8505" tabRatio="748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</sheets>
  <externalReferences>
    <externalReference r:id="rId28"/>
  </externalReferences>
  <definedNames>
    <definedName name="_xlfn.IFERROR" hidden="1">#NAME?</definedName>
    <definedName name="Andino">#REF!</definedName>
    <definedName name="_xlnm.Print_Area" localSheetId="1">'1'!$A$1:$G$45</definedName>
    <definedName name="_xlnm.Print_Area" localSheetId="10">'10'!$A$1:$P$16</definedName>
    <definedName name="_xlnm.Print_Area" localSheetId="11">'11'!$A$1:$N$31</definedName>
    <definedName name="_xlnm.Print_Area" localSheetId="12">'12'!$A$1:$N$31</definedName>
    <definedName name="_xlnm.Print_Area" localSheetId="13">'13'!$A$1:$G$13</definedName>
    <definedName name="_xlnm.Print_Area" localSheetId="14">'14'!$A$1:$K$30</definedName>
    <definedName name="_xlnm.Print_Area" localSheetId="15">'15'!$A$1:$E$20</definedName>
    <definedName name="_xlnm.Print_Area" localSheetId="16">'16'!$A$1:$N$30</definedName>
    <definedName name="_xlnm.Print_Area" localSheetId="17">'17'!$A$1:$M$29</definedName>
    <definedName name="_xlnm.Print_Area" localSheetId="18">'18'!$A$1:$M$29</definedName>
    <definedName name="_xlnm.Print_Area" localSheetId="19">'19'!$A$1:$M$29</definedName>
    <definedName name="_xlnm.Print_Area" localSheetId="20">'20'!$A$1:$L$42</definedName>
    <definedName name="_xlnm.Print_Area" localSheetId="21">'21'!$A$1:$O$49</definedName>
    <definedName name="_xlnm.Print_Area" localSheetId="22">'22'!$A$1:$J$26</definedName>
    <definedName name="_xlnm.Print_Area" localSheetId="23">'23'!$A$1:$J$21</definedName>
    <definedName name="_xlnm.Print_Area" localSheetId="24">'24'!$A$1:$J$21</definedName>
    <definedName name="_xlnm.Print_Area" localSheetId="3">'3'!$A$1:$F$32</definedName>
    <definedName name="_xlnm.Print_Area" localSheetId="4">'4'!$A$1:$P$25</definedName>
    <definedName name="_xlnm.Print_Area" localSheetId="5">'5'!$A$1:$P$25</definedName>
    <definedName name="_xlnm.Print_Area" localSheetId="6">'6'!$A$1:$E$22</definedName>
    <definedName name="_xlnm.Print_Area" localSheetId="7">'7'!$A$1:$D$27</definedName>
    <definedName name="_xlnm.Print_Area" localSheetId="8">'8'!$A$1:$D$43</definedName>
    <definedName name="_xlnm.Print_Area" localSheetId="9">'9'!$A$1:$G$34</definedName>
    <definedName name="_xlnm.Print_Area" localSheetId="0">'Indice'!$A$1:$B$33</definedName>
    <definedName name="crudo">#REF!</definedName>
    <definedName name="Cuadro11a">'1'!#REF!</definedName>
    <definedName name="Cuadro11b">'1'!#REF!</definedName>
    <definedName name="Cuadro18">'1'!#REF!</definedName>
    <definedName name="Cuadro24a">'1'!#REF!</definedName>
    <definedName name="Cuadro4">'1'!#REF!</definedName>
    <definedName name="Cuadro7">'1'!#REF!</definedName>
    <definedName name="Cuadro8">'1'!#REF!</definedName>
    <definedName name="HTML_CodePage" hidden="1">1252</definedName>
    <definedName name="HTML_Control" hidden="1">{"'18'!$A$5:$M$18"}</definedName>
    <definedName name="HTML_Description" hidden="1">""</definedName>
    <definedName name="HTML_Email" hidden="1">"asocana@asocana.com.co"</definedName>
    <definedName name="HTML_Header" hidden="1">""</definedName>
    <definedName name="HTML_LastUpdate" hidden="1">""</definedName>
    <definedName name="HTML_LineAfter" hidden="1">TRUE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"\\Mpuribe\Mis Documentos\Informe Anual\Informe Anual 1998 99\Cuadros 98\Cuadro 18.htm"</definedName>
    <definedName name="HTML_PathTemplate" hidden="1">"D:\Pruebas\HTML.htm"</definedName>
    <definedName name="HTML_Title" hidden="1">"Principales Exportadores Mundiales de Azúcar 1991 - 1997"</definedName>
    <definedName name="Precio_Andino">#REF!</definedName>
  </definedNames>
  <calcPr fullCalcOnLoad="1"/>
</workbook>
</file>

<file path=xl/sharedStrings.xml><?xml version="1.0" encoding="utf-8"?>
<sst xmlns="http://schemas.openxmlformats.org/spreadsheetml/2006/main" count="592" uniqueCount="306">
  <si>
    <t>Anexo Estadístico del Informe anual de Asocaña 2010 - 2011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</si>
  <si>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</si>
  <si>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</si>
  <si>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</si>
  <si>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</si>
  <si>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</si>
  <si>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</si>
  <si>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</si>
  <si>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</si>
  <si>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</si>
  <si>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</si>
  <si>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</si>
  <si>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</si>
  <si>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</si>
  <si>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</si>
  <si>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</si>
  <si>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</si>
  <si>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</si>
  <si>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</si>
  <si>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</si>
  <si>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</si>
  <si>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</si>
  <si>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</si>
  <si>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</si>
  <si>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</si>
  <si>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r>
      <t>Elaborado por: Claudia Lucía Chávez Cortés, asistente económico y calidad de A</t>
    </r>
    <r>
      <rPr>
        <sz val="12"/>
        <color indexed="8"/>
        <rFont val="Calibri"/>
        <family val="2"/>
      </rPr>
      <t>socaña</t>
    </r>
  </si>
  <si>
    <t>Marzo de 2011</t>
  </si>
  <si>
    <t>(tmvc)</t>
  </si>
  <si>
    <t>Variación</t>
  </si>
  <si>
    <t>Cantidad</t>
  </si>
  <si>
    <t>Distribución</t>
  </si>
  <si>
    <t>I. PRODUCCIÓN</t>
  </si>
  <si>
    <t xml:space="preserve">    Producción de Azúcar</t>
  </si>
  <si>
    <t>Blanco</t>
  </si>
  <si>
    <r>
      <t xml:space="preserve">Crudo </t>
    </r>
    <r>
      <rPr>
        <vertAlign val="superscript"/>
        <sz val="11"/>
        <color indexed="8"/>
        <rFont val="Calibri"/>
        <family val="2"/>
      </rPr>
      <t>(2)</t>
    </r>
  </si>
  <si>
    <t>Total producción</t>
  </si>
  <si>
    <t>II. MERCADO NACIONAL</t>
  </si>
  <si>
    <t xml:space="preserve">    Ventas Internas</t>
  </si>
  <si>
    <r>
      <t xml:space="preserve">Crudo </t>
    </r>
    <r>
      <rPr>
        <vertAlign val="superscript"/>
        <sz val="11"/>
        <rFont val="Calibri"/>
        <family val="2"/>
      </rPr>
      <t>(2)</t>
    </r>
  </si>
  <si>
    <t>Total</t>
  </si>
  <si>
    <t xml:space="preserve">    Importaciones</t>
  </si>
  <si>
    <t>Crudo</t>
  </si>
  <si>
    <t xml:space="preserve">    Total consumo aparente nacional</t>
  </si>
  <si>
    <r>
      <t xml:space="preserve">III. EXPORTACIONES </t>
    </r>
    <r>
      <rPr>
        <b/>
        <vertAlign val="superscript"/>
        <sz val="11"/>
        <rFont val="Calibri"/>
        <family val="2"/>
      </rPr>
      <t>(3)</t>
    </r>
  </si>
  <si>
    <t>Otros</t>
  </si>
  <si>
    <t>tmvc: toneladas métricas en su equivalente a volumen de azúcar crudo.</t>
  </si>
  <si>
    <t>Notas: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</si>
  <si>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corresponde a todos los ingenios del país. </t>
    </r>
  </si>
  <si>
    <r>
      <t>(2)</t>
    </r>
    <r>
      <rPr>
        <sz val="11"/>
        <rFont val="Calibri"/>
        <family val="2"/>
      </rPr>
      <t xml:space="preserve"> Incluye azúcar crudo, jugos y mieles en su equivalente a azúcar crudo (miel virgen, jugo clarificado, miel primera,</t>
    </r>
  </si>
  <si>
    <t xml:space="preserve"> miel segunda y HTM, con destino diferente a la producción de etanol).</t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</si>
  <si>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La información está ordenada de acuerdo con los principales destinos de 2010.</t>
    </r>
  </si>
  <si>
    <t>Fuente: Asocaña.</t>
  </si>
  <si>
    <t>Año</t>
  </si>
  <si>
    <t>Producción</t>
  </si>
  <si>
    <t>Ventas Mercado Nacional</t>
  </si>
  <si>
    <t>Importaciones</t>
  </si>
  <si>
    <t>Consumo</t>
  </si>
  <si>
    <t>Exportaciones</t>
  </si>
  <si>
    <t>Existencias Ingenios</t>
  </si>
  <si>
    <r>
      <t xml:space="preserve">Crudo  </t>
    </r>
    <r>
      <rPr>
        <b/>
        <vertAlign val="superscript"/>
        <sz val="11"/>
        <rFont val="Calibri"/>
        <family val="2"/>
      </rPr>
      <t>(2)</t>
    </r>
  </si>
  <si>
    <r>
      <t xml:space="preserve">Crudo </t>
    </r>
    <r>
      <rPr>
        <b/>
        <vertAlign val="superscript"/>
        <sz val="11"/>
        <rFont val="Calibri"/>
        <family val="2"/>
      </rPr>
      <t>(2)</t>
    </r>
  </si>
  <si>
    <r>
      <t xml:space="preserve">Aparente </t>
    </r>
    <r>
      <rPr>
        <b/>
        <vertAlign val="superscript"/>
        <sz val="11"/>
        <rFont val="Calibri"/>
        <family val="2"/>
      </rPr>
      <t>(3)</t>
    </r>
  </si>
  <si>
    <t>fin de año</t>
  </si>
  <si>
    <r>
      <t>(2)</t>
    </r>
    <r>
      <rPr>
        <sz val="11"/>
        <rFont val="Calibri"/>
        <family val="2"/>
      </rPr>
      <t xml:space="preserve"> Incluye azúcar crudo, jugos y mieles en su equivalente a azúcar crudo (miel virgen, jugo clarificado, miel primera,  miel segunda y HTM, con destino diferente a la producción de etanol).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</si>
  <si>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Corresponde a las ventas de los ingenios al mercado interno más las importaciones.</t>
    </r>
  </si>
  <si>
    <t>Fuente: Asocaña. Importaciones: DIAN.</t>
  </si>
  <si>
    <t>Precio por Mercados (US$/ton)</t>
  </si>
  <si>
    <t>Valor Total</t>
  </si>
  <si>
    <r>
      <t xml:space="preserve">CAN </t>
    </r>
    <r>
      <rPr>
        <b/>
        <vertAlign val="superscript"/>
        <sz val="11"/>
        <rFont val="Calibri"/>
        <family val="2"/>
      </rPr>
      <t>(2)</t>
    </r>
  </si>
  <si>
    <t>Cuota EEUU</t>
  </si>
  <si>
    <t>Mundial</t>
  </si>
  <si>
    <t>(mill. US$)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</si>
  <si>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corresponde a todos los ingenios del país.</t>
    </r>
  </si>
  <si>
    <r>
      <rPr>
        <vertAlign val="superscript"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</rPr>
      <t xml:space="preserve"> Hasta 2005 Venezuela hizo parte oficial de la Comunidad Andina de Naciones (CAN). En 2006 oficializó su retiro del organismo.</t>
    </r>
  </si>
  <si>
    <t>Fuente:  Asocaña.</t>
  </si>
  <si>
    <t>Países</t>
  </si>
  <si>
    <t>EEUU</t>
  </si>
  <si>
    <t>Nota:</t>
  </si>
  <si>
    <t>La información corresponde a todos los ingenios del país y está ordenada de acuerdo con los principales destinos de 2010.</t>
  </si>
  <si>
    <t>(miles de litros)</t>
  </si>
  <si>
    <r>
      <t xml:space="preserve">Producción </t>
    </r>
    <r>
      <rPr>
        <b/>
        <vertAlign val="superscript"/>
        <sz val="11"/>
        <rFont val="Calibri"/>
        <family val="2"/>
      </rPr>
      <t>(2)</t>
    </r>
  </si>
  <si>
    <r>
      <t xml:space="preserve">Ventas nacionales </t>
    </r>
    <r>
      <rPr>
        <b/>
        <vertAlign val="superscript"/>
        <sz val="11"/>
        <rFont val="Calibri"/>
        <family val="2"/>
      </rPr>
      <t>(3)</t>
    </r>
  </si>
  <si>
    <r>
      <t>Área Cubierta</t>
    </r>
    <r>
      <rPr>
        <b/>
        <vertAlign val="superscript"/>
        <sz val="11"/>
        <rFont val="Calibri"/>
        <family val="2"/>
      </rPr>
      <t xml:space="preserve"> (4)</t>
    </r>
  </si>
  <si>
    <t>Valle del Cauca, Cauca, Nariño, Risaralda, Quindío</t>
  </si>
  <si>
    <t>A partir de febrero ingresó Bogotá D.C.</t>
  </si>
  <si>
    <t>A partir de junio ingresaron Santander y Norte de Santander</t>
  </si>
  <si>
    <t>A partir de marzo ingresaron Huila y Tolima; a partir de junio ingresaron Antioquia y Chocó</t>
  </si>
  <si>
    <t>A partir de enero de 2010 la mezcla paso de 10% a 8%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</si>
  <si>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corresponden exclusivamente a alcohol carburante (para mezcla con gasolina),  que representa más </t>
    </r>
  </si>
  <si>
    <t>del 99% de la producción total de etanol. El porcentaje restante, no incluido en este informe, corresponde a alcohol  para</t>
  </si>
  <si>
    <t>uso industrial.</t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</si>
  <si>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La producción de alcohol anhidro para el  programa de oxigenación de las gasolinas en Colombia inició  en dos destilerias</t>
    </r>
  </si>
  <si>
    <t xml:space="preserve"> en el último trimestre de 2005. Entre marzo y abril de 2006 inició la producción en las restantes tres destilerias.</t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</si>
  <si>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La proporción de alcohol carburante incluye una adición de aproximadamente 2% de desnaturalizante.</t>
    </r>
  </si>
  <si>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</rPr>
      <t xml:space="preserve"> El área cubierta es de referencia puesto que la mezcla se hace en los plantas de los mayoristas de combustible con</t>
    </r>
  </si>
  <si>
    <t>destino a esos departamentos  y/o regiones aledañas.</t>
  </si>
  <si>
    <t>(toneladas)</t>
  </si>
  <si>
    <t>Ventas</t>
  </si>
  <si>
    <t>Caña molida, área bajo cultivo y área cosechada</t>
  </si>
  <si>
    <t xml:space="preserve"> con destino a la producción de azúcar</t>
  </si>
  <si>
    <t xml:space="preserve"> en Colombia 1986 - 2010</t>
  </si>
  <si>
    <r>
      <t>Caña molida (toneladas)</t>
    </r>
    <r>
      <rPr>
        <b/>
        <vertAlign val="superscript"/>
        <sz val="11"/>
        <rFont val="Calibri"/>
        <family val="2"/>
      </rPr>
      <t xml:space="preserve"> (1)</t>
    </r>
  </si>
  <si>
    <r>
      <t xml:space="preserve">Área neta sembrada (hectáreas) </t>
    </r>
    <r>
      <rPr>
        <b/>
        <vertAlign val="superscript"/>
        <sz val="11"/>
        <rFont val="Calibri"/>
        <family val="2"/>
      </rPr>
      <t>(2)</t>
    </r>
  </si>
  <si>
    <r>
      <t xml:space="preserve">Área cosechada (hectáreas) </t>
    </r>
    <r>
      <rPr>
        <b/>
        <vertAlign val="superscript"/>
        <sz val="11"/>
        <rFont val="Calibri"/>
        <family val="2"/>
      </rPr>
      <t>(3)</t>
    </r>
  </si>
  <si>
    <r>
      <t xml:space="preserve">2010 </t>
    </r>
    <r>
      <rPr>
        <vertAlign val="superscript"/>
        <sz val="11"/>
        <rFont val="Calibri"/>
        <family val="2"/>
      </rPr>
      <t>(4)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</si>
  <si>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de caña molida corresponde a todos los ingenios del país. 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</si>
  <si>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No incluye callejones ni vías internas. La información corresponde a los ingenios</t>
    </r>
  </si>
  <si>
    <t xml:space="preserve">localizados en el valle geográfico del río Cauca, que hasta 2008 procesaban el </t>
  </si>
  <si>
    <t>99,7% del total de la caña de azúcar del país, y a partir del 2009 el 100%.</t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</si>
  <si>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La información corresponde a 12 ingenios que representan el 98,2% de la </t>
    </r>
  </si>
  <si>
    <t>producción de caña de azúcar del país.</t>
  </si>
  <si>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</rPr>
      <t xml:space="preserve"> El área sembrada del año 2010 incluye el área sembrada por Bioenergy </t>
    </r>
  </si>
  <si>
    <t>en el departamento del Meta</t>
  </si>
  <si>
    <t>Fuentes: para caña molida, Asocaña. Para área, el Centro de Investigación</t>
  </si>
  <si>
    <t xml:space="preserve"> de la Caña de Azúcar de Colombia (Cenicaña).
</t>
  </si>
  <si>
    <t>Rendimiento Comercial (ton. azúcares por ton. caña) %</t>
  </si>
  <si>
    <t>Edad de corte (meses)</t>
  </si>
  <si>
    <t>Precipitación anual (mm)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</si>
  <si>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El azúcar incorporado en estos cálculos incluye el destinado a la producción de alcohol </t>
    </r>
  </si>
  <si>
    <t>Fuentes:  Asocaña para rendimiento comercial y Cenicaña para el resto de datos</t>
  </si>
  <si>
    <t>Consumo de Energía por tonelada de azúcar (GJ)</t>
  </si>
  <si>
    <r>
      <t xml:space="preserve">Carga de DBO5 en Efluente por tonelada de azúcar (kg) </t>
    </r>
    <r>
      <rPr>
        <vertAlign val="superscript"/>
        <sz val="11"/>
        <rFont val="Calibri"/>
        <family val="2"/>
      </rPr>
      <t>(1)</t>
    </r>
  </si>
  <si>
    <r>
      <t xml:space="preserve">Carga de DQO en Efluente por tonelada de azúcar (kg) </t>
    </r>
    <r>
      <rPr>
        <vertAlign val="superscript"/>
        <sz val="11"/>
        <rFont val="Calibri"/>
        <family val="2"/>
      </rPr>
      <t>(1)</t>
    </r>
  </si>
  <si>
    <r>
      <t xml:space="preserve">Sólidos Suspendidos Totales en Efluente por ton. de azúcar (kg) </t>
    </r>
    <r>
      <rPr>
        <vertAlign val="superscript"/>
        <sz val="11"/>
        <rFont val="Calibri"/>
        <family val="2"/>
      </rPr>
      <t>(1)</t>
    </r>
  </si>
  <si>
    <t>Caudal Efluente (litros/segundo)</t>
  </si>
  <si>
    <r>
      <t xml:space="preserve">Total Inversión Ambiental (millones de $ de 2010) </t>
    </r>
    <r>
      <rPr>
        <vertAlign val="superscript"/>
        <sz val="11"/>
        <rFont val="Calibri"/>
        <family val="2"/>
      </rPr>
      <t>(2)</t>
    </r>
  </si>
  <si>
    <t>Presupuesto del centro de investigación CENICAÑA (millones de $ de 2010)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</si>
  <si>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Para el cálculo de DBO5, DQO y SST, la producción de azúcar incluye la de etanol en su equivalente a azúcar.</t>
    </r>
  </si>
  <si>
    <r>
      <t>(2)</t>
    </r>
    <r>
      <rPr>
        <sz val="11"/>
        <rFont val="Calibri"/>
        <family val="2"/>
      </rPr>
      <t xml:space="preserve"> La inversión ambiental en 2005 y 2006 incluye el costo de las inversiones para el tratamiento ambiental de efluentes en las nuevas destilerias.</t>
    </r>
  </si>
  <si>
    <t>(US$cent/libra)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</si>
  <si>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</si>
  <si>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</si>
  <si>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</si>
  <si>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</si>
  <si>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</si>
  <si>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</si>
  <si>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</si>
  <si>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</si>
  <si>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</si>
  <si>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</si>
  <si>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</si>
  <si>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</si>
  <si>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</si>
  <si>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Precio promedio mensual de los cierres diarios de la posición más cercana del contrato No. 11 de la bolsa de Nueva York.</t>
  </si>
  <si>
    <t>Fuente: Reuters.</t>
  </si>
  <si>
    <t>(US$/tm)</t>
  </si>
  <si>
    <t>Precio promedio mensual de los cierres diarios de la posición más cercana del contrato No. 5 de la bolsa de Londres.</t>
  </si>
  <si>
    <t>País</t>
  </si>
  <si>
    <t>Importación</t>
  </si>
  <si>
    <t>Exportación</t>
  </si>
  <si>
    <t>Existencias Fin de Año</t>
  </si>
  <si>
    <t>Período de Zafra</t>
  </si>
  <si>
    <t>Bolivia</t>
  </si>
  <si>
    <t>mayo-noviembre</t>
  </si>
  <si>
    <t>Ecuador</t>
  </si>
  <si>
    <t>julio-diciembre</t>
  </si>
  <si>
    <t>Perú</t>
  </si>
  <si>
    <t>permanente</t>
  </si>
  <si>
    <t>Venezuela</t>
  </si>
  <si>
    <t>noviembre-abril</t>
  </si>
  <si>
    <t>Colombia</t>
  </si>
  <si>
    <t>Fuente: Organización Internacional del Azúcar (OIA). Asocaña para datos sobre Colombia</t>
  </si>
  <si>
    <t>(miles de tmvc)</t>
  </si>
  <si>
    <t>Exportación Neta</t>
  </si>
  <si>
    <t>Importación Neta</t>
  </si>
  <si>
    <r>
      <t xml:space="preserve">Cambio de Existencias </t>
    </r>
    <r>
      <rPr>
        <b/>
        <vertAlign val="superscript"/>
        <sz val="11"/>
        <rFont val="Calibri"/>
        <family val="2"/>
      </rPr>
      <t>(1)</t>
    </r>
  </si>
  <si>
    <t>Existencias/Consumo (%)</t>
  </si>
  <si>
    <t>Consumo Per Cápita Kg.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</si>
  <si>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Refleja la variación absoluta de las existencias de un año frente al año anterior.</t>
    </r>
  </si>
  <si>
    <t>Fuente: Organización Internacional del Azúcar (OIA).</t>
  </si>
  <si>
    <t>Azúcar Blanco</t>
  </si>
  <si>
    <t>Azúcar Crudo</t>
  </si>
  <si>
    <t>Participación Blanco</t>
  </si>
  <si>
    <t>…Colombia (2)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</si>
  <si>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UE: Unión Europea. Hasta 1994 la componen 12 países (UE-12). De 1995 a 2003, UE-15. De 2004 a 2006 UE-25 y a partir de 2007 UE-27.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</si>
  <si>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En 2010 Colombia ocupó el puesto 13 dentro de los mayores productores mundiales de azúcar.</t>
    </r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</si>
  <si>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</si>
  <si>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</si>
  <si>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</si>
  <si>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</si>
  <si>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</si>
  <si>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</si>
  <si>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</si>
  <si>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</si>
  <si>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</si>
  <si>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 (1)</t>
  </si>
  <si>
    <t>2010/11 (2)</t>
  </si>
  <si>
    <t>Argentina</t>
  </si>
  <si>
    <t>Australia</t>
  </si>
  <si>
    <t>Belice</t>
  </si>
  <si>
    <t>Brasil</t>
  </si>
  <si>
    <t>Costa Rica</t>
  </si>
  <si>
    <t>El Salvador</t>
  </si>
  <si>
    <t>Fiji</t>
  </si>
  <si>
    <t>Filipinas</t>
  </si>
  <si>
    <t>Guatemala</t>
  </si>
  <si>
    <t>Guyana</t>
  </si>
  <si>
    <t>Honduras</t>
  </si>
  <si>
    <t>Jamaica</t>
  </si>
  <si>
    <t>Malawi</t>
  </si>
  <si>
    <t>Mauricio</t>
  </si>
  <si>
    <t>México</t>
  </si>
  <si>
    <t>Mozambique</t>
  </si>
  <si>
    <t>Nicaragua</t>
  </si>
  <si>
    <t>Panamá</t>
  </si>
  <si>
    <t>Rep. Dominicana</t>
  </si>
  <si>
    <t>Suráfrica</t>
  </si>
  <si>
    <t>Suazilandia</t>
  </si>
  <si>
    <t>Tailandia</t>
  </si>
  <si>
    <t>Taiwán</t>
  </si>
  <si>
    <t>Zimbabue</t>
  </si>
  <si>
    <t xml:space="preserve">Otros </t>
  </si>
  <si>
    <t>Cuota Total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</si>
  <si>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presenta diferencias con respecto a lo publicado en el informe anterior debido a que Estados Unidos modificó la asignación de la cuota en el </t>
    </r>
  </si>
  <si>
    <t>transcurso del año 2010</t>
  </si>
  <si>
    <r>
      <t>(2)</t>
    </r>
    <r>
      <rPr>
        <sz val="11"/>
        <rFont val="Calibri"/>
        <family val="2"/>
      </rPr>
      <t xml:space="preserve"> Corresponde a la asignación original para el año 2010/11, el dato definitivo no se conoce sino hasta finalizar el año 2011 </t>
    </r>
  </si>
  <si>
    <t>Fuente: USTR (United State Trade Representative)</t>
  </si>
  <si>
    <t>(kilogramos valor crudo)</t>
  </si>
  <si>
    <t>India</t>
  </si>
  <si>
    <t>UE (1)</t>
  </si>
  <si>
    <t>China</t>
  </si>
  <si>
    <t>Rusia</t>
  </si>
  <si>
    <t>Pakistán</t>
  </si>
  <si>
    <t>Egipto</t>
  </si>
  <si>
    <t>Ucrania</t>
  </si>
  <si>
    <t>Iran</t>
  </si>
  <si>
    <t>Japón</t>
  </si>
  <si>
    <t>Turkia</t>
  </si>
  <si>
    <t>Nigeria</t>
  </si>
  <si>
    <t>Canadá</t>
  </si>
  <si>
    <t>Vietnam</t>
  </si>
  <si>
    <t>Malasia</t>
  </si>
  <si>
    <t>Argelia</t>
  </si>
  <si>
    <t>República de Corea</t>
  </si>
  <si>
    <t>Marruecos</t>
  </si>
  <si>
    <t>Bangladesh</t>
  </si>
  <si>
    <t>Cuba</t>
  </si>
  <si>
    <t>Europa</t>
  </si>
  <si>
    <t>Norteámerica</t>
  </si>
  <si>
    <t>Centroámerica</t>
  </si>
  <si>
    <t>Surámerica</t>
  </si>
  <si>
    <t>Asia</t>
  </si>
  <si>
    <t>África</t>
  </si>
  <si>
    <t>Oceania</t>
  </si>
  <si>
    <t>Promedio mundial</t>
  </si>
  <si>
    <t>(millones de litros)</t>
  </si>
  <si>
    <t>Otros Europa</t>
  </si>
  <si>
    <t>Otros Africa</t>
  </si>
  <si>
    <t>Estados Unidos</t>
  </si>
  <si>
    <t>Otros Norte y Centroamérica</t>
  </si>
  <si>
    <t>Otros Suramérica</t>
  </si>
  <si>
    <t>Otros Asia</t>
  </si>
  <si>
    <t>Oceanía</t>
  </si>
  <si>
    <r>
      <rPr>
        <vertAlign val="superscript"/>
        <sz val="11"/>
        <color indexed="8"/>
        <rFont val="Calibri"/>
        <family val="2"/>
      </rPr>
      <t>(1)</t>
    </r>
    <r>
      <rPr>
        <sz val="11"/>
        <color theme="1"/>
        <rFont val="Calibri"/>
        <family val="2"/>
      </rPr>
      <t xml:space="preserve"> UE: Unión Europea. Hasta 1994 la componen 12 países (UE-12). De 1995 a 2003, UE-15. De 2004 a 2006 UE-25 y a partir de 2007 UE-27.</t>
    </r>
  </si>
  <si>
    <t>Millones de litros</t>
  </si>
  <si>
    <t>Balance azucarero colombiano 2009 - 2010 (1)</t>
  </si>
  <si>
    <t>Chile</t>
  </si>
  <si>
    <t>Haiti</t>
  </si>
  <si>
    <t>Sri Lanka</t>
  </si>
  <si>
    <t>Trinidad Y Tobago</t>
  </si>
  <si>
    <t>Balance azucarero colombiano 1986 - 2010 (1)</t>
  </si>
  <si>
    <t>Exportaciones de azúcar de Colombia 1992 - 2010 (1)</t>
  </si>
  <si>
    <t>Principales destinos de las exportaciones de azúcar crudo de Colombia 1996 - 2010</t>
  </si>
  <si>
    <t>Uganda</t>
  </si>
  <si>
    <t>Antillas Holandesas</t>
  </si>
  <si>
    <t>Kenia</t>
  </si>
  <si>
    <t>Belgica</t>
  </si>
  <si>
    <t>Alemania</t>
  </si>
  <si>
    <t>Surinam</t>
  </si>
  <si>
    <t>Principales destinos de las exportaciones de azúcar blanco de Colombia 1996 - 2010</t>
  </si>
  <si>
    <t>Yemen</t>
  </si>
  <si>
    <t>Balance de alcohol carburante de Colombia 2005 - 2010 (1)</t>
  </si>
  <si>
    <t>Balance de melazas de los ingenios de Colombia 1990 - 2010</t>
  </si>
  <si>
    <t>Indicadores agrícolas de cosecha de caña de azúcar de Colombia 1986 - 2010 (1)</t>
  </si>
  <si>
    <t>Indicadores ambientales e inversión en investigación del sector azucarero colombiano 1996 - 2010</t>
  </si>
  <si>
    <t>Precio internacional del azúcar crudo 1989 - 2010</t>
  </si>
  <si>
    <t>Precio internacional del azúcar blanco 1989 - 2010</t>
  </si>
  <si>
    <t>Balance azucarero andino 2009</t>
  </si>
  <si>
    <t>Balance azucarero mundial 1990 - 2009</t>
  </si>
  <si>
    <t>Exportaciones mundiales de azúcar blanco y crudo 1998 - 2009</t>
  </si>
  <si>
    <t>Principales productores mundiales de azúcar 1991 - 2009</t>
  </si>
  <si>
    <t>Principales exportadores mundiales de azúcar 1991 - 2009</t>
  </si>
  <si>
    <t>Principales consumidores mundiales de azúcar 1991 - 2009</t>
  </si>
  <si>
    <t>Principales importadores mundiales de azúcar 1991 - 2009</t>
  </si>
  <si>
    <t>Consumo per cápita mundial de azúcar  1996 - 2009</t>
  </si>
  <si>
    <t>Producción mundial de etanol 2001 - 2009</t>
  </si>
  <si>
    <t>Principales productores mundiales de etanol como combustible 2001 - 2009</t>
  </si>
  <si>
    <t>Principales consumidores mundiales de etanol como combustible 2001 - 2009</t>
  </si>
  <si>
    <t>Astralia</t>
  </si>
  <si>
    <t>Indonesia</t>
  </si>
  <si>
    <t>Emiratos Árabes Unidos</t>
  </si>
  <si>
    <t>Bagladesh</t>
  </si>
  <si>
    <t>Balance azucarero colombiano 2009 - 2010</t>
  </si>
  <si>
    <t>Balance azucarero colombiano 1986 - 2010</t>
  </si>
  <si>
    <t>Exportaciones de azúcar de Colombia 1992 - 2010</t>
  </si>
  <si>
    <t xml:space="preserve">Balance de alcohol carburante de Colombia </t>
  </si>
  <si>
    <t>Caña molida, área bajo cultivo y área cosechada con destino a la producción de azúcar en Colombia 1986 - 2010</t>
  </si>
  <si>
    <t xml:space="preserve">Indicadores agrícolas de cosecha de caña de azúcar de Colombia 1986 - 2010 </t>
  </si>
  <si>
    <t>Cuotas de importación de azúcar crudo de Estados Unidos 2000/01 - 2010/11</t>
  </si>
  <si>
    <t>Toneladas de caña por hectárea (TCH)</t>
  </si>
  <si>
    <t>Toneladas de azúcares por hectárea (TAH)</t>
  </si>
  <si>
    <t>Rendimiento real base 99,7% Pol (ton. azúcares por ton. caña) %</t>
  </si>
  <si>
    <t>(US$/ton)</t>
  </si>
  <si>
    <t>República Dominicana</t>
  </si>
  <si>
    <t>República Arabe de Siria</t>
  </si>
  <si>
    <t>República de Corea (Sur)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</si>
</sst>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C0A]d\-mmm\-yy;@"/>
    <numFmt numFmtId="165" formatCode="0.0%"/>
    <numFmt numFmtId="166" formatCode="#,##0.000"/>
    <numFmt numFmtId="167" formatCode="_(* #,##0_);_(* \(#,##0\);_(* &quot;-&quot;??_);_(@_)"/>
    <numFmt numFmtId="168" formatCode="#,##0.0"/>
    <numFmt numFmtId="169" formatCode="0.0"/>
    <numFmt numFmtId="170" formatCode="_(* #,##0.0000_);_(* \(#,##0.0000\);_(* &quot;-&quot;??_);_(@_)"/>
    <numFmt numFmtId="171" formatCode="_(* #,##0.0_);_(* \(#,##0.0\);_(* &quot;-&quot;??_);_(@_)"/>
    <numFmt numFmtId="172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Helv"/>
      <family val="0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10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BC6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04997999966144562"/>
      </bottom>
    </border>
  </borders>
  <cellStyleXfs count="9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47">
    <xf numFmtId="164" fontId="0" fillId="0" borderId="0" xfId="0" applyFont="1" applyAlignment="1">
      <alignment/>
    </xf>
    <xf numFmtId="164" fontId="46" fillId="0" borderId="0" xfId="0" applyFont="1" applyAlignment="1">
      <alignment horizontal="centerContinuous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9" fillId="0" borderId="0" xfId="0" applyFont="1" applyAlignment="1">
      <alignment/>
    </xf>
    <xf numFmtId="164" fontId="0" fillId="0" borderId="0" xfId="0" applyFont="1" applyAlignment="1">
      <alignment horizontal="centerContinuous"/>
    </xf>
    <xf numFmtId="1" fontId="26" fillId="33" borderId="0" xfId="70" applyNumberFormat="1" applyFont="1" applyFill="1" applyBorder="1" applyAlignment="1">
      <alignment horizontal="centerContinuous"/>
      <protection/>
    </xf>
    <xf numFmtId="164" fontId="26" fillId="33" borderId="0" xfId="70" applyNumberFormat="1" applyFont="1" applyFill="1" applyBorder="1" applyAlignment="1">
      <alignment horizontal="centerContinuous"/>
      <protection/>
    </xf>
    <xf numFmtId="165" fontId="26" fillId="33" borderId="0" xfId="70" applyNumberFormat="1" applyFont="1" applyFill="1" applyBorder="1" applyAlignment="1">
      <alignment horizontal="centerContinuous"/>
      <protection/>
    </xf>
    <xf numFmtId="3" fontId="27" fillId="33" borderId="0" xfId="70" applyNumberFormat="1" applyFont="1" applyFill="1" applyBorder="1" applyAlignment="1">
      <alignment horizontal="center"/>
      <protection/>
    </xf>
    <xf numFmtId="165" fontId="27" fillId="33" borderId="0" xfId="70" applyNumberFormat="1" applyFont="1" applyFill="1" applyBorder="1" applyAlignment="1">
      <alignment horizontal="center"/>
      <protection/>
    </xf>
    <xf numFmtId="165" fontId="27" fillId="33" borderId="0" xfId="70" applyNumberFormat="1" applyFont="1" applyFill="1" applyBorder="1" applyAlignment="1" quotePrefix="1">
      <alignment horizontal="center"/>
      <protection/>
    </xf>
    <xf numFmtId="3" fontId="27" fillId="0" borderId="0" xfId="70" applyNumberFormat="1" applyFont="1" applyFill="1" applyBorder="1" applyAlignment="1">
      <alignment horizontal="left"/>
      <protection/>
    </xf>
    <xf numFmtId="3" fontId="27" fillId="0" borderId="0" xfId="70" applyNumberFormat="1" applyFont="1" applyFill="1" applyBorder="1" applyAlignment="1">
      <alignment horizontal="centerContinuous"/>
      <protection/>
    </xf>
    <xf numFmtId="3" fontId="27" fillId="0" borderId="0" xfId="70" applyNumberFormat="1" applyFont="1" applyFill="1" applyAlignment="1">
      <alignment horizontal="left"/>
      <protection/>
    </xf>
    <xf numFmtId="1" fontId="4" fillId="0" borderId="0" xfId="64" applyFont="1" applyAlignment="1">
      <alignment/>
      <protection/>
    </xf>
    <xf numFmtId="3" fontId="4" fillId="0" borderId="0" xfId="70" applyNumberFormat="1" applyFont="1" applyFill="1" applyAlignment="1">
      <alignment horizontal="left"/>
      <protection/>
    </xf>
    <xf numFmtId="3" fontId="0" fillId="0" borderId="0" xfId="0" applyNumberFormat="1" applyFont="1" applyAlignment="1">
      <alignment/>
    </xf>
    <xf numFmtId="165" fontId="0" fillId="0" borderId="0" xfId="83" applyNumberFormat="1" applyFont="1" applyAlignment="1">
      <alignment/>
    </xf>
    <xf numFmtId="1" fontId="4" fillId="10" borderId="0" xfId="64" applyFont="1" applyFill="1" applyAlignment="1">
      <alignment/>
      <protection/>
    </xf>
    <xf numFmtId="3" fontId="27" fillId="10" borderId="0" xfId="70" applyNumberFormat="1" applyFont="1" applyFill="1" applyAlignment="1">
      <alignment horizontal="left"/>
      <protection/>
    </xf>
    <xf numFmtId="3" fontId="46" fillId="10" borderId="0" xfId="0" applyNumberFormat="1" applyFont="1" applyFill="1" applyAlignment="1">
      <alignment/>
    </xf>
    <xf numFmtId="9" fontId="46" fillId="10" borderId="0" xfId="83" applyFont="1" applyFill="1" applyAlignment="1">
      <alignment/>
    </xf>
    <xf numFmtId="165" fontId="46" fillId="10" borderId="0" xfId="83" applyNumberFormat="1" applyFont="1" applyFill="1" applyAlignment="1">
      <alignment/>
    </xf>
    <xf numFmtId="3" fontId="27" fillId="0" borderId="0" xfId="70" applyNumberFormat="1" applyFont="1" applyFill="1" applyAlignment="1">
      <alignment horizontal="centerContinuous"/>
      <protection/>
    </xf>
    <xf numFmtId="3" fontId="4" fillId="0" borderId="0" xfId="70" applyNumberFormat="1" applyFont="1" applyFill="1" applyAlignment="1">
      <alignment/>
      <protection/>
    </xf>
    <xf numFmtId="3" fontId="4" fillId="0" borderId="0" xfId="0" applyNumberFormat="1" applyFont="1" applyAlignment="1">
      <alignment/>
    </xf>
    <xf numFmtId="3" fontId="28" fillId="4" borderId="0" xfId="70" applyNumberFormat="1" applyFont="1" applyFill="1" applyAlignment="1">
      <alignment horizontal="left"/>
      <protection/>
    </xf>
    <xf numFmtId="3" fontId="27" fillId="4" borderId="0" xfId="70" applyNumberFormat="1" applyFont="1" applyFill="1" applyAlignment="1">
      <alignment horizontal="left"/>
      <protection/>
    </xf>
    <xf numFmtId="3" fontId="46" fillId="4" borderId="0" xfId="0" applyNumberFormat="1" applyFont="1" applyFill="1" applyAlignment="1">
      <alignment/>
    </xf>
    <xf numFmtId="9" fontId="46" fillId="4" borderId="0" xfId="83" applyNumberFormat="1" applyFont="1" applyFill="1" applyAlignment="1">
      <alignment/>
    </xf>
    <xf numFmtId="165" fontId="46" fillId="4" borderId="0" xfId="83" applyNumberFormat="1" applyFont="1" applyFill="1" applyAlignment="1">
      <alignment/>
    </xf>
    <xf numFmtId="3" fontId="4" fillId="4" borderId="0" xfId="70" applyNumberFormat="1" applyFont="1" applyFill="1" applyAlignment="1">
      <alignment/>
      <protection/>
    </xf>
    <xf numFmtId="3" fontId="27" fillId="10" borderId="0" xfId="70" applyNumberFormat="1" applyFont="1" applyFill="1" applyAlignment="1">
      <alignment/>
      <protection/>
    </xf>
    <xf numFmtId="9" fontId="46" fillId="10" borderId="0" xfId="83" applyNumberFormat="1" applyFont="1" applyFill="1" applyAlignment="1">
      <alignment/>
    </xf>
    <xf numFmtId="3" fontId="4" fillId="34" borderId="0" xfId="70" applyNumberFormat="1" applyFont="1" applyFill="1" applyAlignment="1">
      <alignment horizontal="left"/>
      <protection/>
    </xf>
    <xf numFmtId="3" fontId="0" fillId="34" borderId="0" xfId="0" applyNumberFormat="1" applyFont="1" applyFill="1" applyAlignment="1">
      <alignment/>
    </xf>
    <xf numFmtId="165" fontId="0" fillId="34" borderId="0" xfId="83" applyNumberFormat="1" applyFont="1" applyFill="1" applyAlignment="1">
      <alignment/>
    </xf>
    <xf numFmtId="164" fontId="0" fillId="34" borderId="0" xfId="0" applyFont="1" applyFill="1" applyAlignment="1">
      <alignment/>
    </xf>
    <xf numFmtId="1" fontId="4" fillId="0" borderId="0" xfId="65" applyFont="1" applyFill="1" applyAlignment="1">
      <alignment horizontal="left"/>
      <protection/>
    </xf>
    <xf numFmtId="1" fontId="6" fillId="0" borderId="0" xfId="65" applyFont="1" applyFill="1" applyAlignment="1">
      <alignment horizontal="left"/>
      <protection/>
    </xf>
    <xf numFmtId="164" fontId="0" fillId="0" borderId="0" xfId="0" applyFont="1" applyAlignment="1">
      <alignment horizontal="left" indent="2"/>
    </xf>
    <xf numFmtId="3" fontId="41" fillId="0" borderId="0" xfId="70" applyNumberFormat="1" applyFont="1" applyFill="1" applyAlignment="1">
      <alignment horizontal="left"/>
      <protection/>
    </xf>
    <xf numFmtId="164" fontId="46" fillId="0" borderId="0" xfId="0" applyFont="1" applyAlignment="1">
      <alignment/>
    </xf>
    <xf numFmtId="1" fontId="27" fillId="33" borderId="0" xfId="70" applyNumberFormat="1" applyFont="1" applyFill="1" applyBorder="1" applyAlignment="1">
      <alignment horizontal="center"/>
      <protection/>
    </xf>
    <xf numFmtId="165" fontId="27" fillId="33" borderId="0" xfId="70" applyNumberFormat="1" applyFont="1" applyFill="1" applyBorder="1" applyAlignment="1">
      <alignment horizontal="centerContinuous"/>
      <protection/>
    </xf>
    <xf numFmtId="1" fontId="4" fillId="0" borderId="0" xfId="70" applyNumberFormat="1" applyFont="1" applyFill="1" applyBorder="1" applyAlignment="1">
      <alignment horizontal="left"/>
      <protection/>
    </xf>
    <xf numFmtId="3" fontId="4" fillId="0" borderId="0" xfId="70" applyNumberFormat="1" applyFont="1" applyFill="1" applyBorder="1" applyAlignment="1">
      <alignment horizontal="center"/>
      <protection/>
    </xf>
    <xf numFmtId="164" fontId="4" fillId="0" borderId="0" xfId="0" applyFont="1" applyAlignment="1">
      <alignment/>
    </xf>
    <xf numFmtId="1" fontId="4" fillId="10" borderId="0" xfId="70" applyNumberFormat="1" applyFont="1" applyFill="1" applyBorder="1" applyAlignment="1">
      <alignment horizontal="left"/>
      <protection/>
    </xf>
    <xf numFmtId="3" fontId="4" fillId="10" borderId="0" xfId="70" applyNumberFormat="1" applyFont="1" applyFill="1" applyBorder="1" applyAlignment="1">
      <alignment horizontal="center"/>
      <protection/>
    </xf>
    <xf numFmtId="3" fontId="4" fillId="34" borderId="0" xfId="70" applyNumberFormat="1" applyFont="1" applyFill="1" applyBorder="1" applyAlignment="1">
      <alignment horizontal="center"/>
      <protection/>
    </xf>
    <xf numFmtId="164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83" applyNumberFormat="1" applyFont="1" applyAlignment="1">
      <alignment/>
    </xf>
    <xf numFmtId="10" fontId="0" fillId="0" borderId="0" xfId="83" applyNumberFormat="1" applyFont="1" applyAlignment="1">
      <alignment/>
    </xf>
    <xf numFmtId="3" fontId="27" fillId="0" borderId="0" xfId="70" applyNumberFormat="1" applyFont="1" applyFill="1" applyAlignment="1">
      <alignment/>
      <protection/>
    </xf>
    <xf numFmtId="164" fontId="4" fillId="0" borderId="0" xfId="66" applyNumberFormat="1" applyFont="1" applyBorder="1" applyAlignment="1">
      <alignment horizontal="left"/>
      <protection/>
    </xf>
    <xf numFmtId="4" fontId="0" fillId="0" borderId="0" xfId="0" applyNumberFormat="1" applyFont="1" applyAlignment="1">
      <alignment/>
    </xf>
    <xf numFmtId="165" fontId="27" fillId="33" borderId="0" xfId="70" applyNumberFormat="1" applyFont="1" applyFill="1" applyBorder="1" applyAlignment="1">
      <alignment horizontal="center" vertical="center"/>
      <protection/>
    </xf>
    <xf numFmtId="3" fontId="27" fillId="33" borderId="0" xfId="70" applyNumberFormat="1" applyFont="1" applyFill="1" applyBorder="1" applyAlignment="1">
      <alignment horizontal="center" vertical="center"/>
      <protection/>
    </xf>
    <xf numFmtId="4" fontId="4" fillId="0" borderId="0" xfId="70" applyNumberFormat="1" applyFont="1" applyFill="1" applyBorder="1" applyAlignment="1">
      <alignment/>
      <protection/>
    </xf>
    <xf numFmtId="2" fontId="0" fillId="0" borderId="0" xfId="0" applyNumberFormat="1" applyFont="1" applyAlignment="1">
      <alignment/>
    </xf>
    <xf numFmtId="4" fontId="4" fillId="10" borderId="0" xfId="70" applyNumberFormat="1" applyFont="1" applyFill="1" applyBorder="1" applyAlignment="1">
      <alignment/>
      <protection/>
    </xf>
    <xf numFmtId="2" fontId="0" fillId="10" borderId="0" xfId="0" applyNumberFormat="1" applyFont="1" applyFill="1" applyAlignment="1">
      <alignment/>
    </xf>
    <xf numFmtId="2" fontId="0" fillId="10" borderId="0" xfId="0" applyNumberFormat="1" applyFont="1" applyFill="1" applyBorder="1" applyAlignment="1">
      <alignment/>
    </xf>
    <xf numFmtId="164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166" fontId="0" fillId="34" borderId="0" xfId="0" applyNumberFormat="1" applyFont="1" applyFill="1" applyAlignment="1">
      <alignment/>
    </xf>
    <xf numFmtId="3" fontId="27" fillId="33" borderId="0" xfId="70" applyNumberFormat="1" applyFont="1" applyFill="1" applyBorder="1" applyAlignment="1">
      <alignment vertical="center"/>
      <protection/>
    </xf>
    <xf numFmtId="1" fontId="27" fillId="33" borderId="0" xfId="70" applyNumberFormat="1" applyFont="1" applyFill="1" applyBorder="1" applyAlignment="1">
      <alignment horizontal="center" vertical="center"/>
      <protection/>
    </xf>
    <xf numFmtId="1" fontId="4" fillId="34" borderId="0" xfId="70" applyNumberFormat="1" applyFont="1" applyFill="1" applyBorder="1" applyAlignment="1">
      <alignment horizontal="left"/>
      <protection/>
    </xf>
    <xf numFmtId="3" fontId="4" fillId="34" borderId="0" xfId="70" applyNumberFormat="1" applyFont="1" applyFill="1" applyBorder="1" applyAlignment="1">
      <alignment/>
      <protection/>
    </xf>
    <xf numFmtId="3" fontId="4" fillId="10" borderId="0" xfId="70" applyNumberFormat="1" applyFont="1" applyFill="1" applyBorder="1" applyAlignment="1">
      <alignment/>
      <protection/>
    </xf>
    <xf numFmtId="3" fontId="0" fillId="10" borderId="0" xfId="0" applyNumberFormat="1" applyFont="1" applyFill="1" applyAlignment="1">
      <alignment/>
    </xf>
    <xf numFmtId="3" fontId="4" fillId="0" borderId="0" xfId="70" applyNumberFormat="1" applyFont="1" applyFill="1" applyBorder="1" applyAlignment="1">
      <alignment/>
      <protection/>
    </xf>
    <xf numFmtId="1" fontId="27" fillId="34" borderId="0" xfId="70" applyNumberFormat="1" applyFont="1" applyFill="1" applyBorder="1" applyAlignment="1">
      <alignment horizontal="left"/>
      <protection/>
    </xf>
    <xf numFmtId="3" fontId="27" fillId="34" borderId="0" xfId="70" applyNumberFormat="1" applyFont="1" applyFill="1" applyBorder="1" applyAlignment="1">
      <alignment/>
      <protection/>
    </xf>
    <xf numFmtId="3" fontId="27" fillId="34" borderId="0" xfId="0" applyNumberFormat="1" applyFont="1" applyFill="1" applyAlignment="1">
      <alignment/>
    </xf>
    <xf numFmtId="3" fontId="46" fillId="34" borderId="0" xfId="0" applyNumberFormat="1" applyFont="1" applyFill="1" applyAlignment="1">
      <alignment/>
    </xf>
    <xf numFmtId="167" fontId="0" fillId="0" borderId="0" xfId="46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34" borderId="0" xfId="0" applyNumberFormat="1" applyFont="1" applyFill="1" applyAlignment="1">
      <alignment horizontal="centerContinuous"/>
    </xf>
    <xf numFmtId="0" fontId="46" fillId="0" borderId="0" xfId="0" applyNumberFormat="1" applyFont="1" applyAlignment="1">
      <alignment horizontal="centerContinuous"/>
    </xf>
    <xf numFmtId="2" fontId="0" fillId="34" borderId="0" xfId="0" applyNumberFormat="1" applyFont="1" applyFill="1" applyAlignment="1">
      <alignment/>
    </xf>
    <xf numFmtId="164" fontId="27" fillId="33" borderId="0" xfId="70" applyNumberFormat="1" applyFont="1" applyFill="1" applyBorder="1" applyAlignment="1">
      <alignment horizontal="centerContinuous"/>
      <protection/>
    </xf>
    <xf numFmtId="165" fontId="27" fillId="33" borderId="0" xfId="70" applyNumberFormat="1" applyFont="1" applyFill="1" applyBorder="1" applyAlignment="1">
      <alignment horizontal="center" vertical="center" wrapText="1"/>
      <protection/>
    </xf>
    <xf numFmtId="1" fontId="4" fillId="0" borderId="0" xfId="70" applyNumberFormat="1" applyFont="1" applyFill="1" applyBorder="1" applyAlignment="1">
      <alignment horizontal="center"/>
      <protection/>
    </xf>
    <xf numFmtId="3" fontId="4" fillId="0" borderId="0" xfId="70" applyNumberFormat="1" applyFont="1" applyFill="1" applyBorder="1" applyAlignment="1">
      <alignment horizontal="left" vertical="center" wrapText="1"/>
      <protection/>
    </xf>
    <xf numFmtId="1" fontId="4" fillId="10" borderId="0" xfId="70" applyNumberFormat="1" applyFont="1" applyFill="1" applyBorder="1" applyAlignment="1">
      <alignment horizontal="center"/>
      <protection/>
    </xf>
    <xf numFmtId="3" fontId="4" fillId="10" borderId="0" xfId="70" applyNumberFormat="1" applyFont="1" applyFill="1" applyBorder="1" applyAlignment="1">
      <alignment horizontal="left" vertical="center" wrapText="1"/>
      <protection/>
    </xf>
    <xf numFmtId="3" fontId="27" fillId="33" borderId="0" xfId="70" applyNumberFormat="1" applyFont="1" applyFill="1" applyBorder="1" applyAlignment="1">
      <alignment horizontal="center" vertical="center" wrapText="1"/>
      <protection/>
    </xf>
    <xf numFmtId="43" fontId="0" fillId="0" borderId="0" xfId="46" applyFont="1" applyAlignment="1">
      <alignment/>
    </xf>
    <xf numFmtId="164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9" fontId="0" fillId="0" borderId="0" xfId="83" applyFont="1" applyFill="1" applyAlignment="1">
      <alignment horizontal="right"/>
    </xf>
    <xf numFmtId="0" fontId="47" fillId="0" borderId="0" xfId="0" applyNumberFormat="1" applyFont="1" applyAlignment="1">
      <alignment horizontal="center"/>
    </xf>
    <xf numFmtId="167" fontId="0" fillId="0" borderId="0" xfId="46" applyNumberFormat="1" applyFont="1" applyFill="1" applyAlignment="1">
      <alignment/>
    </xf>
    <xf numFmtId="166" fontId="0" fillId="0" borderId="0" xfId="0" applyNumberFormat="1" applyFont="1" applyAlignment="1">
      <alignment horizontal="center"/>
    </xf>
    <xf numFmtId="37" fontId="0" fillId="0" borderId="0" xfId="46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7" fontId="4" fillId="0" borderId="0" xfId="46" applyNumberFormat="1" applyFont="1" applyAlignment="1">
      <alignment horizontal="center"/>
    </xf>
    <xf numFmtId="167" fontId="4" fillId="0" borderId="0" xfId="46" applyNumberFormat="1" applyFont="1" applyFill="1" applyBorder="1" applyAlignment="1">
      <alignment/>
    </xf>
    <xf numFmtId="165" fontId="0" fillId="0" borderId="0" xfId="83" applyNumberFormat="1" applyFont="1" applyFill="1" applyAlignment="1">
      <alignment/>
    </xf>
    <xf numFmtId="0" fontId="0" fillId="0" borderId="0" xfId="0" applyNumberFormat="1" applyFont="1" applyAlignment="1">
      <alignment horizontal="center"/>
    </xf>
    <xf numFmtId="3" fontId="27" fillId="34" borderId="0" xfId="70" applyNumberFormat="1" applyFont="1" applyFill="1" applyBorder="1" applyAlignment="1">
      <alignment horizontal="center" vertical="center" wrapText="1"/>
      <protection/>
    </xf>
    <xf numFmtId="168" fontId="4" fillId="0" borderId="0" xfId="70" applyNumberFormat="1" applyFont="1" applyFill="1" applyBorder="1" applyAlignment="1">
      <alignment/>
      <protection/>
    </xf>
    <xf numFmtId="168" fontId="4" fillId="10" borderId="0" xfId="70" applyNumberFormat="1" applyFont="1" applyFill="1" applyBorder="1" applyAlignment="1">
      <alignment/>
      <protection/>
    </xf>
    <xf numFmtId="9" fontId="0" fillId="0" borderId="0" xfId="83" applyFont="1" applyAlignment="1">
      <alignment/>
    </xf>
    <xf numFmtId="4" fontId="4" fillId="34" borderId="0" xfId="70" applyNumberFormat="1" applyFont="1" applyFill="1" applyBorder="1" applyAlignment="1">
      <alignment/>
      <protection/>
    </xf>
    <xf numFmtId="168" fontId="4" fillId="34" borderId="0" xfId="70" applyNumberFormat="1" applyFont="1" applyFill="1" applyBorder="1" applyAlignment="1">
      <alignment/>
      <protection/>
    </xf>
    <xf numFmtId="4" fontId="0" fillId="0" borderId="0" xfId="0" applyNumberFormat="1" applyFont="1" applyAlignment="1">
      <alignment horizontal="right"/>
    </xf>
    <xf numFmtId="4" fontId="4" fillId="0" borderId="0" xfId="70" applyNumberFormat="1" applyFont="1" applyFill="1" applyBorder="1" applyAlignment="1">
      <alignment horizontal="right"/>
      <protection/>
    </xf>
    <xf numFmtId="168" fontId="4" fillId="0" borderId="0" xfId="70" applyNumberFormat="1" applyFont="1" applyFill="1" applyBorder="1" applyAlignment="1">
      <alignment horizontal="right"/>
      <protection/>
    </xf>
    <xf numFmtId="3" fontId="4" fillId="0" borderId="0" xfId="70" applyNumberFormat="1" applyFont="1" applyFill="1" applyBorder="1" applyAlignment="1">
      <alignment horizontal="right"/>
      <protection/>
    </xf>
    <xf numFmtId="1" fontId="4" fillId="0" borderId="0" xfId="81" applyFont="1" applyFill="1" applyAlignment="1">
      <alignment vertical="center" wrapText="1"/>
      <protection/>
    </xf>
    <xf numFmtId="168" fontId="4" fillId="0" borderId="0" xfId="81" applyNumberFormat="1" applyFont="1" applyFill="1" applyAlignment="1">
      <alignment vertical="center" wrapText="1"/>
      <protection/>
    </xf>
    <xf numFmtId="168" fontId="4" fillId="0" borderId="0" xfId="81" applyNumberFormat="1" applyFont="1" applyAlignment="1">
      <alignment vertical="center" wrapText="1"/>
      <protection/>
    </xf>
    <xf numFmtId="168" fontId="4" fillId="0" borderId="0" xfId="0" applyNumberFormat="1" applyFont="1" applyAlignment="1">
      <alignment vertical="center" wrapText="1"/>
    </xf>
    <xf numFmtId="1" fontId="4" fillId="10" borderId="0" xfId="81" applyFont="1" applyFill="1" applyAlignment="1">
      <alignment vertical="center" wrapText="1"/>
      <protection/>
    </xf>
    <xf numFmtId="168" fontId="4" fillId="10" borderId="0" xfId="81" applyNumberFormat="1" applyFont="1" applyFill="1" applyAlignment="1">
      <alignment vertical="center" wrapText="1"/>
      <protection/>
    </xf>
    <xf numFmtId="168" fontId="4" fillId="10" borderId="0" xfId="0" applyNumberFormat="1" applyFont="1" applyFill="1" applyAlignment="1">
      <alignment vertical="center" wrapText="1"/>
    </xf>
    <xf numFmtId="164" fontId="4" fillId="10" borderId="0" xfId="81" applyNumberFormat="1" applyFont="1" applyFill="1" applyAlignment="1">
      <alignment vertical="center" wrapText="1"/>
      <protection/>
    </xf>
    <xf numFmtId="3" fontId="4" fillId="0" borderId="0" xfId="81" applyNumberFormat="1" applyFont="1" applyAlignment="1">
      <alignment vertical="center" wrapText="1"/>
      <protection/>
    </xf>
    <xf numFmtId="3" fontId="4" fillId="0" borderId="0" xfId="81" applyNumberFormat="1" applyFont="1" applyBorder="1" applyAlignment="1">
      <alignment vertical="center" wrapText="1"/>
      <protection/>
    </xf>
    <xf numFmtId="1" fontId="4" fillId="10" borderId="0" xfId="81" applyFont="1" applyFill="1" applyBorder="1" applyAlignment="1">
      <alignment vertical="center" wrapText="1"/>
      <protection/>
    </xf>
    <xf numFmtId="3" fontId="4" fillId="10" borderId="0" xfId="83" applyNumberFormat="1" applyFont="1" applyFill="1" applyBorder="1" applyAlignment="1">
      <alignment vertical="center" wrapText="1"/>
    </xf>
    <xf numFmtId="1" fontId="4" fillId="0" borderId="0" xfId="81" applyFont="1" applyFill="1" applyBorder="1" applyAlignment="1">
      <alignment vertical="center" wrapText="1"/>
      <protection/>
    </xf>
    <xf numFmtId="2" fontId="4" fillId="0" borderId="0" xfId="71" applyNumberFormat="1" applyFont="1" applyAlignment="1">
      <alignment horizontal="right"/>
      <protection/>
    </xf>
    <xf numFmtId="2" fontId="4" fillId="10" borderId="0" xfId="71" applyNumberFormat="1" applyFont="1" applyFill="1" applyAlignment="1">
      <alignment horizontal="right"/>
      <protection/>
    </xf>
    <xf numFmtId="2" fontId="4" fillId="10" borderId="0" xfId="71" applyNumberFormat="1" applyFont="1" applyFill="1" applyAlignment="1" applyProtection="1">
      <alignment horizontal="right"/>
      <protection/>
    </xf>
    <xf numFmtId="2" fontId="4" fillId="0" borderId="0" xfId="71" applyNumberFormat="1" applyFont="1" applyAlignment="1" applyProtection="1">
      <alignment horizontal="right"/>
      <protection/>
    </xf>
    <xf numFmtId="2" fontId="4" fillId="10" borderId="0" xfId="71" applyNumberFormat="1" applyFont="1" applyFill="1" applyBorder="1" applyAlignment="1">
      <alignment horizontal="right"/>
      <protection/>
    </xf>
    <xf numFmtId="2" fontId="4" fillId="0" borderId="0" xfId="71" applyNumberFormat="1" applyFont="1" applyBorder="1" applyAlignment="1">
      <alignment horizontal="right"/>
      <protection/>
    </xf>
    <xf numFmtId="0" fontId="0" fillId="0" borderId="0" xfId="0" applyNumberFormat="1" applyFont="1" applyAlignment="1">
      <alignment/>
    </xf>
    <xf numFmtId="2" fontId="4" fillId="0" borderId="0" xfId="72" applyNumberFormat="1" applyFont="1" applyAlignment="1">
      <alignment horizontal="right"/>
      <protection/>
    </xf>
    <xf numFmtId="2" fontId="4" fillId="10" borderId="0" xfId="72" applyNumberFormat="1" applyFont="1" applyFill="1" applyAlignment="1">
      <alignment horizontal="right"/>
      <protection/>
    </xf>
    <xf numFmtId="2" fontId="4" fillId="0" borderId="0" xfId="72" applyNumberFormat="1" applyFont="1" applyAlignment="1" applyProtection="1">
      <alignment horizontal="right"/>
      <protection/>
    </xf>
    <xf numFmtId="2" fontId="4" fillId="10" borderId="0" xfId="72" applyNumberFormat="1" applyFont="1" applyFill="1" applyBorder="1" applyAlignment="1">
      <alignment horizontal="right"/>
      <protection/>
    </xf>
    <xf numFmtId="2" fontId="4" fillId="0" borderId="0" xfId="72" applyNumberFormat="1" applyFont="1" applyBorder="1" applyAlignment="1">
      <alignment horizontal="right"/>
      <protection/>
    </xf>
    <xf numFmtId="0" fontId="27" fillId="33" borderId="0" xfId="70" applyNumberFormat="1" applyFont="1" applyFill="1" applyBorder="1" applyAlignment="1">
      <alignment horizontal="center" vertical="center" wrapText="1"/>
      <protection/>
    </xf>
    <xf numFmtId="164" fontId="4" fillId="34" borderId="0" xfId="70" applyNumberFormat="1" applyFont="1" applyFill="1" applyBorder="1" applyAlignment="1">
      <alignment horizontal="left"/>
      <protection/>
    </xf>
    <xf numFmtId="164" fontId="4" fillId="10" borderId="0" xfId="70" applyNumberFormat="1" applyFont="1" applyFill="1" applyBorder="1" applyAlignment="1">
      <alignment horizontal="left"/>
      <protection/>
    </xf>
    <xf numFmtId="169" fontId="0" fillId="0" borderId="0" xfId="0" applyNumberFormat="1" applyFont="1" applyAlignment="1">
      <alignment/>
    </xf>
    <xf numFmtId="3" fontId="4" fillId="0" borderId="0" xfId="73" applyNumberFormat="1" applyFont="1" applyAlignment="1">
      <alignment horizontal="center"/>
      <protection/>
    </xf>
    <xf numFmtId="169" fontId="4" fillId="0" borderId="0" xfId="49" applyNumberFormat="1" applyFont="1" applyAlignment="1">
      <alignment horizontal="center"/>
    </xf>
    <xf numFmtId="169" fontId="4" fillId="0" borderId="0" xfId="48" applyNumberFormat="1" applyFont="1" applyAlignment="1">
      <alignment horizontal="center"/>
    </xf>
    <xf numFmtId="3" fontId="4" fillId="10" borderId="0" xfId="73" applyNumberFormat="1" applyFont="1" applyFill="1" applyAlignment="1">
      <alignment horizontal="center"/>
      <protection/>
    </xf>
    <xf numFmtId="169" fontId="4" fillId="10" borderId="0" xfId="49" applyNumberFormat="1" applyFont="1" applyFill="1" applyAlignment="1">
      <alignment horizontal="center"/>
    </xf>
    <xf numFmtId="169" fontId="4" fillId="10" borderId="0" xfId="48" applyNumberFormat="1" applyFont="1" applyFill="1" applyAlignment="1">
      <alignment horizontal="center"/>
    </xf>
    <xf numFmtId="164" fontId="0" fillId="0" borderId="0" xfId="0" applyFont="1" applyAlignment="1">
      <alignment/>
    </xf>
    <xf numFmtId="3" fontId="4" fillId="10" borderId="0" xfId="74" applyNumberFormat="1" applyFont="1" applyFill="1" applyBorder="1" applyAlignment="1">
      <alignment horizontal="center"/>
      <protection/>
    </xf>
    <xf numFmtId="10" fontId="0" fillId="10" borderId="0" xfId="83" applyNumberFormat="1" applyFont="1" applyFill="1" applyAlignment="1">
      <alignment/>
    </xf>
    <xf numFmtId="170" fontId="0" fillId="0" borderId="0" xfId="46" applyNumberFormat="1" applyFont="1" applyAlignment="1">
      <alignment/>
    </xf>
    <xf numFmtId="3" fontId="4" fillId="0" borderId="0" xfId="74" applyNumberFormat="1" applyFont="1" applyFill="1" applyBorder="1" applyAlignment="1">
      <alignment horizontal="center"/>
      <protection/>
    </xf>
    <xf numFmtId="3" fontId="4" fillId="0" borderId="0" xfId="74" applyNumberFormat="1" applyFont="1" applyBorder="1" applyAlignment="1">
      <alignment horizontal="center"/>
      <protection/>
    </xf>
    <xf numFmtId="164" fontId="27" fillId="0" borderId="0" xfId="0" applyFont="1" applyAlignment="1">
      <alignment horizontal="centerContinuous"/>
    </xf>
    <xf numFmtId="0" fontId="0" fillId="0" borderId="0" xfId="0" applyNumberFormat="1" applyFont="1" applyAlignment="1">
      <alignment horizontal="center" vertical="center" wrapText="1"/>
    </xf>
    <xf numFmtId="3" fontId="4" fillId="0" borderId="0" xfId="75" applyNumberFormat="1" applyFont="1" applyFill="1" applyAlignment="1">
      <alignment/>
      <protection/>
    </xf>
    <xf numFmtId="3" fontId="4" fillId="0" borderId="0" xfId="75" applyNumberFormat="1" applyFont="1" applyFill="1" applyBorder="1" applyAlignment="1">
      <alignment/>
      <protection/>
    </xf>
    <xf numFmtId="3" fontId="4" fillId="0" borderId="0" xfId="71" applyNumberFormat="1" applyFont="1" applyAlignment="1">
      <alignment/>
      <protection/>
    </xf>
    <xf numFmtId="3" fontId="4" fillId="10" borderId="0" xfId="75" applyNumberFormat="1" applyFont="1" applyFill="1" applyAlignment="1">
      <alignment/>
      <protection/>
    </xf>
    <xf numFmtId="3" fontId="4" fillId="10" borderId="0" xfId="75" applyNumberFormat="1" applyFont="1" applyFill="1" applyBorder="1" applyAlignment="1">
      <alignment/>
      <protection/>
    </xf>
    <xf numFmtId="3" fontId="4" fillId="10" borderId="0" xfId="71" applyNumberFormat="1" applyFont="1" applyFill="1" applyAlignment="1">
      <alignment/>
      <protection/>
    </xf>
    <xf numFmtId="3" fontId="4" fillId="0" borderId="0" xfId="76" applyNumberFormat="1" applyFont="1" applyFill="1" applyBorder="1" applyAlignment="1">
      <alignment/>
      <protection/>
    </xf>
    <xf numFmtId="1" fontId="4" fillId="0" borderId="0" xfId="76" applyFont="1" applyFill="1">
      <alignment/>
      <protection/>
    </xf>
    <xf numFmtId="3" fontId="4" fillId="0" borderId="0" xfId="76" applyNumberFormat="1" applyFont="1" applyFill="1" applyBorder="1" applyAlignment="1">
      <alignment horizontal="right"/>
      <protection/>
    </xf>
    <xf numFmtId="3" fontId="4" fillId="10" borderId="0" xfId="76" applyNumberFormat="1" applyFont="1" applyFill="1" applyBorder="1" applyAlignment="1">
      <alignment/>
      <protection/>
    </xf>
    <xf numFmtId="1" fontId="4" fillId="10" borderId="0" xfId="76" applyFont="1" applyFill="1">
      <alignment/>
      <protection/>
    </xf>
    <xf numFmtId="3" fontId="4" fillId="34" borderId="0" xfId="76" applyNumberFormat="1" applyFont="1" applyFill="1" applyBorder="1" applyAlignment="1">
      <alignment/>
      <protection/>
    </xf>
    <xf numFmtId="3" fontId="4" fillId="0" borderId="0" xfId="77" applyNumberFormat="1" applyFont="1" applyAlignment="1">
      <alignment/>
      <protection/>
    </xf>
    <xf numFmtId="3" fontId="4" fillId="0" borderId="0" xfId="77" applyNumberFormat="1" applyFont="1" applyFill="1" applyAlignment="1">
      <alignment horizontal="right"/>
      <protection/>
    </xf>
    <xf numFmtId="3" fontId="4" fillId="0" borderId="0" xfId="77" applyNumberFormat="1" applyFont="1" applyFill="1" applyAlignment="1">
      <alignment/>
      <protection/>
    </xf>
    <xf numFmtId="3" fontId="4" fillId="10" borderId="0" xfId="77" applyNumberFormat="1" applyFont="1" applyFill="1" applyAlignment="1">
      <alignment/>
      <protection/>
    </xf>
    <xf numFmtId="3" fontId="4" fillId="34" borderId="0" xfId="77" applyNumberFormat="1" applyFont="1" applyFill="1" applyAlignment="1">
      <alignment/>
      <protection/>
    </xf>
    <xf numFmtId="3" fontId="4" fillId="10" borderId="0" xfId="77" applyNumberFormat="1" applyFont="1" applyFill="1" applyBorder="1" applyAlignment="1">
      <alignment/>
      <protection/>
    </xf>
    <xf numFmtId="3" fontId="4" fillId="34" borderId="0" xfId="77" applyNumberFormat="1" applyFont="1" applyFill="1" applyBorder="1" applyAlignment="1">
      <alignment/>
      <protection/>
    </xf>
    <xf numFmtId="3" fontId="4" fillId="0" borderId="0" xfId="77" applyNumberFormat="1" applyFont="1" applyFill="1" applyBorder="1" applyAlignment="1">
      <alignment/>
      <protection/>
    </xf>
    <xf numFmtId="3" fontId="4" fillId="0" borderId="0" xfId="77" applyNumberFormat="1" applyFont="1">
      <alignment/>
      <protection/>
    </xf>
    <xf numFmtId="3" fontId="4" fillId="10" borderId="0" xfId="77" applyNumberFormat="1" applyFont="1" applyFill="1">
      <alignment/>
      <protection/>
    </xf>
    <xf numFmtId="3" fontId="4" fillId="34" borderId="0" xfId="78" applyNumberFormat="1" applyFont="1" applyFill="1" applyAlignment="1">
      <alignment horizontal="center"/>
      <protection/>
    </xf>
    <xf numFmtId="3" fontId="0" fillId="0" borderId="0" xfId="0" applyNumberFormat="1" applyFont="1" applyAlignment="1">
      <alignment horizontal="center"/>
    </xf>
    <xf numFmtId="3" fontId="4" fillId="10" borderId="0" xfId="78" applyNumberFormat="1" applyFont="1" applyFill="1" applyAlignment="1">
      <alignment horizontal="center"/>
      <protection/>
    </xf>
    <xf numFmtId="3" fontId="4" fillId="0" borderId="0" xfId="78" applyNumberFormat="1" applyFont="1" applyFill="1" applyAlignment="1">
      <alignment horizontal="center"/>
      <protection/>
    </xf>
    <xf numFmtId="3" fontId="4" fillId="34" borderId="0" xfId="78" applyNumberFormat="1" applyFont="1" applyFill="1" applyBorder="1" applyAlignment="1">
      <alignment horizontal="center"/>
      <protection/>
    </xf>
    <xf numFmtId="3" fontId="4" fillId="0" borderId="0" xfId="78" applyNumberFormat="1" applyFont="1" applyFill="1" applyBorder="1" applyAlignment="1">
      <alignment horizontal="center"/>
      <protection/>
    </xf>
    <xf numFmtId="3" fontId="4" fillId="10" borderId="0" xfId="78" applyNumberFormat="1" applyFont="1" applyFill="1" applyBorder="1" applyAlignment="1">
      <alignment horizontal="center"/>
      <protection/>
    </xf>
    <xf numFmtId="3" fontId="4" fillId="0" borderId="0" xfId="79" applyNumberFormat="1" applyFont="1" applyFill="1">
      <alignment/>
      <protection/>
    </xf>
    <xf numFmtId="3" fontId="4" fillId="10" borderId="0" xfId="79" applyNumberFormat="1" applyFont="1" applyFill="1">
      <alignment/>
      <protection/>
    </xf>
    <xf numFmtId="3" fontId="27" fillId="10" borderId="0" xfId="79" applyNumberFormat="1" applyFont="1" applyFill="1">
      <alignment/>
      <protection/>
    </xf>
    <xf numFmtId="3" fontId="4" fillId="0" borderId="0" xfId="79" applyNumberFormat="1" applyFont="1" applyFill="1" applyBorder="1">
      <alignment/>
      <protection/>
    </xf>
    <xf numFmtId="3" fontId="4" fillId="10" borderId="0" xfId="79" applyNumberFormat="1" applyFont="1" applyFill="1" applyBorder="1">
      <alignment/>
      <protection/>
    </xf>
    <xf numFmtId="3" fontId="4" fillId="35" borderId="0" xfId="79" applyNumberFormat="1" applyFont="1" applyFill="1">
      <alignment/>
      <protection/>
    </xf>
    <xf numFmtId="164" fontId="46" fillId="10" borderId="0" xfId="0" applyFont="1" applyFill="1" applyAlignment="1">
      <alignment/>
    </xf>
    <xf numFmtId="1" fontId="4" fillId="0" borderId="0" xfId="80" applyFont="1" applyBorder="1" applyAlignment="1">
      <alignment horizontal="left" vertical="center"/>
      <protection/>
    </xf>
    <xf numFmtId="168" fontId="4" fillId="0" borderId="0" xfId="80" applyNumberFormat="1" applyFont="1" applyBorder="1" applyAlignment="1">
      <alignment horizontal="center"/>
      <protection/>
    </xf>
    <xf numFmtId="1" fontId="4" fillId="10" borderId="0" xfId="80" applyFont="1" applyFill="1" applyAlignment="1">
      <alignment horizontal="left" vertical="center"/>
      <protection/>
    </xf>
    <xf numFmtId="168" fontId="4" fillId="10" borderId="0" xfId="80" applyNumberFormat="1" applyFont="1" applyFill="1" applyAlignment="1">
      <alignment horizontal="center"/>
      <protection/>
    </xf>
    <xf numFmtId="168" fontId="4" fillId="0" borderId="0" xfId="80" applyNumberFormat="1" applyFont="1" applyAlignment="1">
      <alignment horizontal="center"/>
      <protection/>
    </xf>
    <xf numFmtId="168" fontId="4" fillId="10" borderId="0" xfId="80" applyNumberFormat="1" applyFont="1" applyFill="1" applyBorder="1" applyAlignment="1">
      <alignment horizontal="center"/>
      <protection/>
    </xf>
    <xf numFmtId="1" fontId="27" fillId="0" borderId="0" xfId="80" applyFont="1" applyBorder="1" applyAlignment="1">
      <alignment horizontal="left" vertical="center"/>
      <protection/>
    </xf>
    <xf numFmtId="168" fontId="27" fillId="0" borderId="0" xfId="80" applyNumberFormat="1" applyFont="1" applyBorder="1" applyAlignment="1">
      <alignment horizontal="center"/>
      <protection/>
    </xf>
    <xf numFmtId="171" fontId="41" fillId="0" borderId="0" xfId="46" applyNumberFormat="1" applyFont="1" applyAlignment="1">
      <alignment/>
    </xf>
    <xf numFmtId="164" fontId="0" fillId="34" borderId="0" xfId="62" applyFont="1" applyFill="1">
      <alignment/>
      <protection/>
    </xf>
    <xf numFmtId="4" fontId="0" fillId="34" borderId="0" xfId="62" applyNumberFormat="1" applyFont="1" applyFill="1">
      <alignment/>
      <protection/>
    </xf>
    <xf numFmtId="168" fontId="27" fillId="10" borderId="0" xfId="80" applyNumberFormat="1" applyFont="1" applyFill="1" applyAlignment="1">
      <alignment horizontal="left"/>
      <protection/>
    </xf>
    <xf numFmtId="1" fontId="27" fillId="10" borderId="0" xfId="80" applyFont="1" applyFill="1" applyAlignment="1">
      <alignment horizontal="left" vertical="center"/>
      <protection/>
    </xf>
    <xf numFmtId="168" fontId="27" fillId="10" borderId="0" xfId="80" applyNumberFormat="1" applyFont="1" applyFill="1" applyAlignment="1">
      <alignment horizontal="center"/>
      <protection/>
    </xf>
    <xf numFmtId="168" fontId="27" fillId="10" borderId="0" xfId="80" applyNumberFormat="1" applyFont="1" applyFill="1" applyBorder="1" applyAlignment="1">
      <alignment horizontal="center"/>
      <protection/>
    </xf>
    <xf numFmtId="1" fontId="27" fillId="34" borderId="0" xfId="80" applyFont="1" applyFill="1" applyBorder="1" applyAlignment="1">
      <alignment/>
      <protection/>
    </xf>
    <xf numFmtId="169" fontId="27" fillId="34" borderId="0" xfId="80" applyNumberFormat="1" applyFont="1" applyFill="1" applyBorder="1" applyAlignment="1">
      <alignment horizontal="center"/>
      <protection/>
    </xf>
    <xf numFmtId="164" fontId="4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4" fillId="10" borderId="0" xfId="81" applyNumberFormat="1" applyFont="1" applyFill="1" applyAlignment="1">
      <alignment vertical="center" wrapText="1"/>
      <protection/>
    </xf>
    <xf numFmtId="3" fontId="4" fillId="10" borderId="0" xfId="81" applyNumberFormat="1" applyFont="1" applyFill="1" applyAlignment="1">
      <alignment vertical="center" wrapText="1"/>
      <protection/>
    </xf>
    <xf numFmtId="3" fontId="4" fillId="34" borderId="0" xfId="81" applyNumberFormat="1" applyFont="1" applyFill="1" applyAlignment="1">
      <alignment vertical="center" wrapText="1"/>
      <protection/>
    </xf>
    <xf numFmtId="3" fontId="4" fillId="34" borderId="0" xfId="81" applyNumberFormat="1" applyFont="1" applyFill="1" applyBorder="1" applyAlignment="1">
      <alignment vertical="center" wrapText="1"/>
      <protection/>
    </xf>
    <xf numFmtId="164" fontId="27" fillId="0" borderId="0" xfId="0" applyFont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 horizontal="left"/>
    </xf>
    <xf numFmtId="3" fontId="27" fillId="34" borderId="0" xfId="81" applyNumberFormat="1" applyFont="1" applyFill="1" applyAlignment="1">
      <alignment vertical="center" wrapText="1"/>
      <protection/>
    </xf>
    <xf numFmtId="3" fontId="27" fillId="34" borderId="0" xfId="81" applyNumberFormat="1" applyFont="1" applyFill="1" applyBorder="1" applyAlignment="1">
      <alignment vertical="center" wrapText="1"/>
      <protection/>
    </xf>
    <xf numFmtId="2" fontId="4" fillId="34" borderId="0" xfId="71" applyNumberFormat="1" applyFont="1" applyFill="1" applyAlignment="1">
      <alignment horizontal="right"/>
      <protection/>
    </xf>
    <xf numFmtId="164" fontId="27" fillId="34" borderId="0" xfId="70" applyNumberFormat="1" applyFont="1" applyFill="1" applyBorder="1" applyAlignment="1">
      <alignment vertical="center"/>
      <protection/>
    </xf>
    <xf numFmtId="0" fontId="4" fillId="0" borderId="0" xfId="0" applyNumberFormat="1" applyFont="1" applyBorder="1" applyAlignment="1">
      <alignment/>
    </xf>
    <xf numFmtId="3" fontId="0" fillId="0" borderId="0" xfId="57" applyNumberFormat="1" applyFont="1">
      <alignment/>
      <protection/>
    </xf>
    <xf numFmtId="0" fontId="4" fillId="10" borderId="0" xfId="81" applyNumberFormat="1" applyFont="1" applyFill="1" applyAlignment="1">
      <alignment vertical="center" wrapText="1"/>
      <protection/>
    </xf>
    <xf numFmtId="164" fontId="0" fillId="0" borderId="0" xfId="57" applyFont="1">
      <alignment/>
      <protection/>
    </xf>
    <xf numFmtId="0" fontId="27" fillId="0" borderId="0" xfId="0" applyNumberFormat="1" applyFont="1" applyBorder="1" applyAlignment="1">
      <alignment/>
    </xf>
    <xf numFmtId="164" fontId="0" fillId="0" borderId="0" xfId="57" applyFont="1" applyFill="1">
      <alignment/>
      <protection/>
    </xf>
    <xf numFmtId="0" fontId="27" fillId="10" borderId="0" xfId="81" applyNumberFormat="1" applyFont="1" applyFill="1" applyAlignment="1">
      <alignment vertical="center" wrapText="1"/>
      <protection/>
    </xf>
    <xf numFmtId="3" fontId="27" fillId="10" borderId="0" xfId="81" applyNumberFormat="1" applyFont="1" applyFill="1" applyAlignment="1">
      <alignment vertical="center" wrapText="1"/>
      <protection/>
    </xf>
    <xf numFmtId="3" fontId="4" fillId="34" borderId="0" xfId="0" applyNumberFormat="1" applyFont="1" applyFill="1" applyBorder="1" applyAlignment="1">
      <alignment/>
    </xf>
    <xf numFmtId="3" fontId="0" fillId="34" borderId="0" xfId="46" applyNumberFormat="1" applyFont="1" applyFill="1" applyBorder="1" applyAlignment="1">
      <alignment/>
    </xf>
    <xf numFmtId="3" fontId="0" fillId="0" borderId="0" xfId="60" applyNumberFormat="1" applyFont="1">
      <alignment/>
      <protection/>
    </xf>
    <xf numFmtId="172" fontId="0" fillId="0" borderId="0" xfId="0" applyNumberFormat="1" applyFont="1" applyAlignment="1">
      <alignment/>
    </xf>
    <xf numFmtId="3" fontId="0" fillId="0" borderId="0" xfId="58" applyNumberFormat="1" applyFont="1">
      <alignment/>
      <protection/>
    </xf>
    <xf numFmtId="164" fontId="0" fillId="0" borderId="0" xfId="58" applyFont="1">
      <alignment/>
      <protection/>
    </xf>
    <xf numFmtId="3" fontId="0" fillId="0" borderId="0" xfId="61" applyNumberFormat="1" applyFont="1">
      <alignment/>
      <protection/>
    </xf>
    <xf numFmtId="3" fontId="27" fillId="33" borderId="0" xfId="70" applyNumberFormat="1" applyFont="1" applyFill="1" applyBorder="1" applyAlignment="1">
      <alignment horizontal="center"/>
      <protection/>
    </xf>
    <xf numFmtId="3" fontId="27" fillId="33" borderId="0" xfId="70" applyNumberFormat="1" applyFont="1" applyFill="1" applyBorder="1" applyAlignment="1">
      <alignment horizontal="center" vertical="center"/>
      <protection/>
    </xf>
    <xf numFmtId="164" fontId="26" fillId="33" borderId="0" xfId="70" applyNumberFormat="1" applyFont="1" applyFill="1" applyBorder="1" applyAlignment="1">
      <alignment horizontal="center"/>
      <protection/>
    </xf>
    <xf numFmtId="165" fontId="27" fillId="33" borderId="0" xfId="70" applyNumberFormat="1" applyFont="1" applyFill="1" applyBorder="1" applyAlignment="1">
      <alignment horizontal="center" vertical="center"/>
      <protection/>
    </xf>
    <xf numFmtId="1" fontId="26" fillId="33" borderId="0" xfId="70" applyNumberFormat="1" applyFont="1" applyFill="1" applyBorder="1" applyAlignment="1">
      <alignment horizontal="center"/>
      <protection/>
    </xf>
    <xf numFmtId="3" fontId="27" fillId="33" borderId="10" xfId="70" applyNumberFormat="1" applyFont="1" applyFill="1" applyBorder="1" applyAlignment="1">
      <alignment horizontal="center" vertical="center"/>
      <protection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3" xfId="48"/>
    <cellStyle name="Millares_13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rmal_1" xfId="70"/>
    <cellStyle name="Normal_11" xfId="71"/>
    <cellStyle name="Normal_12" xfId="72"/>
    <cellStyle name="Normal_13" xfId="73"/>
    <cellStyle name="Normal_14" xfId="74"/>
    <cellStyle name="Normal_15" xfId="75"/>
    <cellStyle name="Normal_16" xfId="76"/>
    <cellStyle name="Normal_17" xfId="77"/>
    <cellStyle name="Normal_18" xfId="78"/>
    <cellStyle name="Normal_19" xfId="79"/>
    <cellStyle name="Normal_20" xfId="80"/>
    <cellStyle name="Normal_21" xfId="81"/>
    <cellStyle name="Notas" xfId="82"/>
    <cellStyle name="Percent" xfId="83"/>
    <cellStyle name="Salida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  <cellStyle name="Total" xfId="91"/>
  </cellStyles>
  <dxfs count="21"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Estad&#237;stico%2010-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Valid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2" customWidth="1"/>
    <col min="2" max="2" width="102.8515625" style="2" customWidth="1"/>
    <col min="3" max="3" width="6.7109375" style="2" bestFit="1" customWidth="1"/>
    <col min="4" max="4" width="11.421875" style="2" customWidth="1"/>
    <col min="5" max="16384" width="11.421875" style="4" customWidth="1"/>
  </cols>
  <sheetData>
    <row r="1" spans="1:2" ht="15">
      <c r="A1" s="1" t="s">
        <v>0</v>
      </c>
      <c r="B1" s="1"/>
    </row>
    <row r="2" spans="1:3" ht="15">
      <c r="A2" s="1"/>
      <c r="B2" s="1"/>
      <c r="C2" s="3"/>
    </row>
    <row r="3" spans="1:2" ht="15" customHeight="1">
      <c r="A3" s="2" t="s">
        <v>1</v>
      </c>
      <c r="B3" s="2" t="s">
        <v>292</v>
      </c>
    </row>
    <row r="4" spans="1:2" ht="15" customHeight="1">
      <c r="A4" s="2" t="s">
        <v>2</v>
      </c>
      <c r="B4" s="2" t="s">
        <v>293</v>
      </c>
    </row>
    <row r="5" spans="1:2" ht="15" customHeight="1">
      <c r="A5" s="2" t="s">
        <v>3</v>
      </c>
      <c r="B5" s="2" t="s">
        <v>294</v>
      </c>
    </row>
    <row r="6" spans="1:2" ht="15" customHeight="1">
      <c r="A6" s="2" t="s">
        <v>4</v>
      </c>
      <c r="B6" s="2" t="s">
        <v>262</v>
      </c>
    </row>
    <row r="7" spans="1:2" ht="15" customHeight="1">
      <c r="A7" s="2" t="s">
        <v>5</v>
      </c>
      <c r="B7" s="2" t="s">
        <v>269</v>
      </c>
    </row>
    <row r="8" spans="1:2" ht="15" customHeight="1">
      <c r="A8" s="2" t="s">
        <v>6</v>
      </c>
      <c r="B8" s="2" t="s">
        <v>295</v>
      </c>
    </row>
    <row r="9" spans="1:2" ht="15" customHeight="1">
      <c r="A9" s="2" t="s">
        <v>7</v>
      </c>
      <c r="B9" s="2" t="s">
        <v>272</v>
      </c>
    </row>
    <row r="10" spans="1:2" ht="15" customHeight="1">
      <c r="A10" s="2" t="s">
        <v>8</v>
      </c>
      <c r="B10" s="2" t="s">
        <v>296</v>
      </c>
    </row>
    <row r="11" spans="1:2" ht="15" customHeight="1">
      <c r="A11" s="2" t="s">
        <v>9</v>
      </c>
      <c r="B11" s="2" t="s">
        <v>297</v>
      </c>
    </row>
    <row r="12" spans="1:2" ht="15" customHeight="1">
      <c r="A12" s="2" t="s">
        <v>10</v>
      </c>
      <c r="B12" s="2" t="s">
        <v>274</v>
      </c>
    </row>
    <row r="13" spans="1:2" ht="15" customHeight="1">
      <c r="A13" s="2" t="s">
        <v>11</v>
      </c>
      <c r="B13" s="2" t="s">
        <v>275</v>
      </c>
    </row>
    <row r="14" spans="1:2" ht="15" customHeight="1">
      <c r="A14" s="2" t="s">
        <v>12</v>
      </c>
      <c r="B14" s="2" t="s">
        <v>276</v>
      </c>
    </row>
    <row r="15" spans="1:2" ht="15" customHeight="1">
      <c r="A15" s="2" t="s">
        <v>13</v>
      </c>
      <c r="B15" s="2" t="s">
        <v>277</v>
      </c>
    </row>
    <row r="16" spans="1:2" ht="15" customHeight="1">
      <c r="A16" s="2" t="s">
        <v>14</v>
      </c>
      <c r="B16" s="2" t="s">
        <v>278</v>
      </c>
    </row>
    <row r="17" spans="1:2" ht="15" customHeight="1">
      <c r="A17" s="2" t="s">
        <v>15</v>
      </c>
      <c r="B17" s="2" t="s">
        <v>279</v>
      </c>
    </row>
    <row r="18" spans="1:2" ht="15" customHeight="1">
      <c r="A18" s="2" t="s">
        <v>16</v>
      </c>
      <c r="B18" s="2" t="s">
        <v>280</v>
      </c>
    </row>
    <row r="19" spans="1:2" ht="15" customHeight="1">
      <c r="A19" s="2" t="s">
        <v>17</v>
      </c>
      <c r="B19" s="2" t="s">
        <v>281</v>
      </c>
    </row>
    <row r="20" spans="1:2" ht="15" customHeight="1">
      <c r="A20" s="2" t="s">
        <v>18</v>
      </c>
      <c r="B20" s="2" t="s">
        <v>282</v>
      </c>
    </row>
    <row r="21" spans="1:2" ht="15" customHeight="1">
      <c r="A21" s="2" t="s">
        <v>19</v>
      </c>
      <c r="B21" s="2" t="s">
        <v>283</v>
      </c>
    </row>
    <row r="22" spans="1:2" ht="15" customHeight="1">
      <c r="A22" s="2" t="s">
        <v>20</v>
      </c>
      <c r="B22" s="2" t="s">
        <v>298</v>
      </c>
    </row>
    <row r="23" spans="1:2" ht="15" customHeight="1">
      <c r="A23" s="2" t="s">
        <v>21</v>
      </c>
      <c r="B23" s="2" t="s">
        <v>284</v>
      </c>
    </row>
    <row r="24" spans="1:2" ht="15" customHeight="1">
      <c r="A24" s="2" t="s">
        <v>22</v>
      </c>
      <c r="B24" s="2" t="s">
        <v>285</v>
      </c>
    </row>
    <row r="25" spans="1:2" ht="15" customHeight="1">
      <c r="A25" s="2" t="s">
        <v>23</v>
      </c>
      <c r="B25" s="2" t="s">
        <v>286</v>
      </c>
    </row>
    <row r="26" spans="1:2" ht="15" customHeight="1">
      <c r="A26" s="2" t="s">
        <v>24</v>
      </c>
      <c r="B26" s="2" t="s">
        <v>287</v>
      </c>
    </row>
    <row r="28" ht="15.75">
      <c r="A28" t="s">
        <v>25</v>
      </c>
    </row>
    <row r="29" ht="15">
      <c r="A29" t="s">
        <v>26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9.28125" style="2" customWidth="1"/>
    <col min="2" max="7" width="15.140625" style="2" customWidth="1"/>
    <col min="8" max="8" width="11.421875" style="2" customWidth="1"/>
    <col min="9" max="9" width="17.28125" style="2" customWidth="1"/>
    <col min="10" max="16384" width="11.57421875" style="2" customWidth="1"/>
  </cols>
  <sheetData>
    <row r="1" spans="1:7" ht="15">
      <c r="A1" s="1" t="s">
        <v>9</v>
      </c>
      <c r="B1" s="5"/>
      <c r="C1" s="5"/>
      <c r="D1" s="5"/>
      <c r="E1" s="5"/>
      <c r="F1" s="5"/>
      <c r="G1" s="5"/>
    </row>
    <row r="2" spans="1:7" ht="15">
      <c r="A2" s="1" t="s">
        <v>273</v>
      </c>
      <c r="B2" s="5"/>
      <c r="C2" s="5"/>
      <c r="D2" s="5"/>
      <c r="E2" s="5"/>
      <c r="F2" s="5"/>
      <c r="G2" s="5"/>
    </row>
    <row r="3" spans="1:9" ht="75">
      <c r="A3" s="60" t="s">
        <v>52</v>
      </c>
      <c r="B3" s="92" t="s">
        <v>299</v>
      </c>
      <c r="C3" s="92" t="s">
        <v>300</v>
      </c>
      <c r="D3" s="92" t="s">
        <v>115</v>
      </c>
      <c r="E3" s="92" t="s">
        <v>301</v>
      </c>
      <c r="F3" s="92" t="s">
        <v>116</v>
      </c>
      <c r="G3" s="92" t="s">
        <v>117</v>
      </c>
      <c r="I3" s="106"/>
    </row>
    <row r="4" spans="1:7" ht="15">
      <c r="A4" s="46">
        <v>1986</v>
      </c>
      <c r="B4" s="61">
        <v>119</v>
      </c>
      <c r="C4" s="61">
        <v>13.1</v>
      </c>
      <c r="D4" s="61">
        <v>10.747466195308675</v>
      </c>
      <c r="E4" s="61"/>
      <c r="F4" s="107">
        <v>15.39</v>
      </c>
      <c r="G4" s="76"/>
    </row>
    <row r="5" spans="1:7" ht="15">
      <c r="A5" s="49">
        <v>1987</v>
      </c>
      <c r="B5" s="63">
        <v>119.3</v>
      </c>
      <c r="C5" s="63">
        <v>12.93</v>
      </c>
      <c r="D5" s="63">
        <v>10.633214707679976</v>
      </c>
      <c r="E5" s="63"/>
      <c r="F5" s="108">
        <v>15.24</v>
      </c>
      <c r="G5" s="74"/>
    </row>
    <row r="6" spans="1:7" ht="15">
      <c r="A6" s="72">
        <v>1988</v>
      </c>
      <c r="B6" s="61">
        <v>122</v>
      </c>
      <c r="C6" s="61">
        <v>12.76</v>
      </c>
      <c r="D6" s="61">
        <v>10.467885358871138</v>
      </c>
      <c r="E6" s="61"/>
      <c r="F6" s="107">
        <v>14.85</v>
      </c>
      <c r="G6" s="76"/>
    </row>
    <row r="7" spans="1:7" ht="15">
      <c r="A7" s="49">
        <v>1989</v>
      </c>
      <c r="B7" s="63">
        <v>122</v>
      </c>
      <c r="C7" s="63">
        <v>13.27</v>
      </c>
      <c r="D7" s="63">
        <v>10.884947523195553</v>
      </c>
      <c r="E7" s="63"/>
      <c r="F7" s="108">
        <v>14.63</v>
      </c>
      <c r="G7" s="74"/>
    </row>
    <row r="8" spans="1:7" ht="15">
      <c r="A8" s="72">
        <v>1990</v>
      </c>
      <c r="B8" s="61">
        <v>116.7</v>
      </c>
      <c r="C8" s="61">
        <v>13.01</v>
      </c>
      <c r="D8" s="61">
        <v>11.141900331924823</v>
      </c>
      <c r="E8" s="61"/>
      <c r="F8" s="107">
        <v>13.43</v>
      </c>
      <c r="G8" s="76"/>
    </row>
    <row r="9" spans="1:7" ht="15">
      <c r="A9" s="49">
        <v>1991</v>
      </c>
      <c r="B9" s="63">
        <v>117.8</v>
      </c>
      <c r="C9" s="63">
        <v>13.19</v>
      </c>
      <c r="D9" s="63">
        <v>11.157657615573575</v>
      </c>
      <c r="E9" s="63"/>
      <c r="F9" s="108">
        <v>12.89</v>
      </c>
      <c r="G9" s="74"/>
    </row>
    <row r="10" spans="1:7" ht="15">
      <c r="A10" s="72">
        <v>1992</v>
      </c>
      <c r="B10" s="61">
        <v>122.9</v>
      </c>
      <c r="C10" s="61">
        <v>14.33</v>
      </c>
      <c r="D10" s="61">
        <v>11.623290055796812</v>
      </c>
      <c r="E10" s="61"/>
      <c r="F10" s="107">
        <v>13.63</v>
      </c>
      <c r="G10" s="76"/>
    </row>
    <row r="11" spans="1:7" ht="15">
      <c r="A11" s="49">
        <v>1993</v>
      </c>
      <c r="B11" s="63">
        <v>135.2</v>
      </c>
      <c r="C11" s="63">
        <v>14.91</v>
      </c>
      <c r="D11" s="63">
        <v>11.01708536302687</v>
      </c>
      <c r="E11" s="63"/>
      <c r="F11" s="108">
        <v>14.59</v>
      </c>
      <c r="G11" s="74">
        <v>396.70000000000005</v>
      </c>
    </row>
    <row r="12" spans="1:7" ht="15">
      <c r="A12" s="72">
        <v>1994</v>
      </c>
      <c r="B12" s="61">
        <v>132.4</v>
      </c>
      <c r="C12" s="61">
        <v>14.7</v>
      </c>
      <c r="D12" s="61">
        <v>11.061799609161005</v>
      </c>
      <c r="E12" s="61"/>
      <c r="F12" s="107">
        <v>15.61</v>
      </c>
      <c r="G12" s="76">
        <v>1266.02</v>
      </c>
    </row>
    <row r="13" spans="1:7" ht="15">
      <c r="A13" s="49">
        <v>1995</v>
      </c>
      <c r="B13" s="63">
        <v>110.8</v>
      </c>
      <c r="C13" s="63">
        <v>12.49</v>
      </c>
      <c r="D13" s="63">
        <v>11.40925954745456</v>
      </c>
      <c r="E13" s="63"/>
      <c r="F13" s="108">
        <v>13.59</v>
      </c>
      <c r="G13" s="74">
        <v>1093.5416666666667</v>
      </c>
    </row>
    <row r="14" spans="1:7" ht="15">
      <c r="A14" s="72">
        <v>1996</v>
      </c>
      <c r="B14" s="61">
        <v>107.5</v>
      </c>
      <c r="C14" s="61">
        <v>12.49</v>
      </c>
      <c r="D14" s="61">
        <v>11.694283663673906</v>
      </c>
      <c r="E14" s="61"/>
      <c r="F14" s="107">
        <v>12.75</v>
      </c>
      <c r="G14" s="76">
        <v>1376.9222222222222</v>
      </c>
    </row>
    <row r="15" spans="1:7" ht="15">
      <c r="A15" s="49">
        <v>1997</v>
      </c>
      <c r="B15" s="63">
        <v>107.6</v>
      </c>
      <c r="C15" s="63">
        <v>12.7</v>
      </c>
      <c r="D15" s="63">
        <v>11.78661950774508</v>
      </c>
      <c r="E15" s="63"/>
      <c r="F15" s="108">
        <v>12.63</v>
      </c>
      <c r="G15" s="74">
        <v>1188.955</v>
      </c>
    </row>
    <row r="16" spans="1:7" ht="15">
      <c r="A16" s="72">
        <v>1998</v>
      </c>
      <c r="B16" s="61">
        <v>108.4</v>
      </c>
      <c r="C16" s="61">
        <v>12.26</v>
      </c>
      <c r="D16" s="61">
        <v>11.349258554538027</v>
      </c>
      <c r="E16" s="61">
        <v>11.30327682948469</v>
      </c>
      <c r="F16" s="107">
        <v>12.49</v>
      </c>
      <c r="G16" s="76">
        <v>1191.0884615384616</v>
      </c>
    </row>
    <row r="17" spans="1:8" ht="15">
      <c r="A17" s="49">
        <v>1999</v>
      </c>
      <c r="B17" s="63">
        <v>118.67</v>
      </c>
      <c r="C17" s="63">
        <v>13.55</v>
      </c>
      <c r="D17" s="63">
        <v>11.41528107163829</v>
      </c>
      <c r="E17" s="63">
        <v>11.392155139780762</v>
      </c>
      <c r="F17" s="108">
        <v>13.32</v>
      </c>
      <c r="G17" s="74">
        <v>1390.6653846153847</v>
      </c>
      <c r="H17" s="109"/>
    </row>
    <row r="18" spans="1:8" ht="15">
      <c r="A18" s="72">
        <v>2000</v>
      </c>
      <c r="B18" s="61">
        <v>106.08</v>
      </c>
      <c r="C18" s="110">
        <v>12.26</v>
      </c>
      <c r="D18" s="110">
        <v>11.521223502050285</v>
      </c>
      <c r="E18" s="110">
        <v>11.522714072743865</v>
      </c>
      <c r="F18" s="111">
        <v>13.28</v>
      </c>
      <c r="G18" s="73">
        <v>1260.2599999999998</v>
      </c>
      <c r="H18" s="58"/>
    </row>
    <row r="19" spans="1:8" ht="15">
      <c r="A19" s="49">
        <v>2001</v>
      </c>
      <c r="B19" s="63">
        <v>103.2</v>
      </c>
      <c r="C19" s="63">
        <v>12.35</v>
      </c>
      <c r="D19" s="63">
        <v>11.860723455091922</v>
      </c>
      <c r="E19" s="63">
        <v>11.873837459706882</v>
      </c>
      <c r="F19" s="108">
        <v>12.15</v>
      </c>
      <c r="G19" s="74">
        <v>920.0869565217391</v>
      </c>
      <c r="H19" s="58"/>
    </row>
    <row r="20" spans="1:8" ht="15">
      <c r="A20" s="72">
        <v>2002</v>
      </c>
      <c r="B20" s="61">
        <v>120.74</v>
      </c>
      <c r="C20" s="110">
        <v>14.21</v>
      </c>
      <c r="D20" s="110">
        <v>11.781024025763301</v>
      </c>
      <c r="E20" s="110">
        <v>11.797927344105547</v>
      </c>
      <c r="F20" s="111">
        <v>12.94</v>
      </c>
      <c r="G20" s="73">
        <v>928.585</v>
      </c>
      <c r="H20" s="58"/>
    </row>
    <row r="21" spans="1:7" ht="15">
      <c r="A21" s="49">
        <v>2003</v>
      </c>
      <c r="B21" s="63">
        <v>126</v>
      </c>
      <c r="C21" s="63">
        <v>14.7</v>
      </c>
      <c r="D21" s="63">
        <v>11.658784820252668</v>
      </c>
      <c r="E21" s="63">
        <v>11.726978650736035</v>
      </c>
      <c r="F21" s="108">
        <v>13.54</v>
      </c>
      <c r="G21" s="74">
        <v>982.1999999999999</v>
      </c>
    </row>
    <row r="22" spans="1:8" ht="15">
      <c r="A22" s="72">
        <v>2004</v>
      </c>
      <c r="B22" s="61">
        <v>127</v>
      </c>
      <c r="C22" s="110">
        <v>14.9</v>
      </c>
      <c r="D22" s="110">
        <v>11.796253102549842</v>
      </c>
      <c r="E22" s="110">
        <v>11.85605748376479</v>
      </c>
      <c r="F22" s="111">
        <v>13.83</v>
      </c>
      <c r="G22" s="73">
        <v>941.4884615384616</v>
      </c>
      <c r="H22" s="112"/>
    </row>
    <row r="23" spans="1:8" ht="15">
      <c r="A23" s="49">
        <v>2005</v>
      </c>
      <c r="B23" s="63">
        <v>119.6</v>
      </c>
      <c r="C23" s="63">
        <v>14.1</v>
      </c>
      <c r="D23" s="63">
        <v>11.860571848118909</v>
      </c>
      <c r="E23" s="63">
        <v>11.861352089668323</v>
      </c>
      <c r="F23" s="108">
        <v>13.25</v>
      </c>
      <c r="G23" s="74">
        <v>1022.6714285714288</v>
      </c>
      <c r="H23" s="58"/>
    </row>
    <row r="24" spans="1:8" ht="15">
      <c r="A24" s="72">
        <v>2006</v>
      </c>
      <c r="B24" s="61">
        <v>118.4</v>
      </c>
      <c r="C24" s="110">
        <v>14</v>
      </c>
      <c r="D24" s="110">
        <v>11.850965773175776</v>
      </c>
      <c r="E24" s="110">
        <v>11.925307481382678</v>
      </c>
      <c r="F24" s="111">
        <v>13</v>
      </c>
      <c r="G24" s="73">
        <v>1252.367857142857</v>
      </c>
      <c r="H24" s="58"/>
    </row>
    <row r="25" spans="1:8" ht="15">
      <c r="A25" s="49">
        <v>2007</v>
      </c>
      <c r="B25" s="63">
        <v>113.9</v>
      </c>
      <c r="C25" s="63">
        <v>13.2</v>
      </c>
      <c r="D25" s="63">
        <v>11.699485440605566</v>
      </c>
      <c r="E25" s="63">
        <v>11.750704064885058</v>
      </c>
      <c r="F25" s="108">
        <v>12.5</v>
      </c>
      <c r="G25" s="74">
        <v>1402.6499999999996</v>
      </c>
      <c r="H25" s="58"/>
    </row>
    <row r="26" spans="1:8" ht="15">
      <c r="A26" s="72">
        <v>2008</v>
      </c>
      <c r="B26" s="61">
        <v>120.9</v>
      </c>
      <c r="C26" s="61">
        <v>13.9</v>
      </c>
      <c r="D26" s="61">
        <v>11.580918742342766</v>
      </c>
      <c r="E26" s="61">
        <v>11.65804852285314</v>
      </c>
      <c r="F26" s="107">
        <v>13.1</v>
      </c>
      <c r="G26" s="76">
        <v>1663.9442118226602</v>
      </c>
      <c r="H26" s="58"/>
    </row>
    <row r="27" spans="1:7" ht="15">
      <c r="A27" s="49">
        <v>2009</v>
      </c>
      <c r="B27" s="63">
        <v>120.3</v>
      </c>
      <c r="C27" s="63">
        <v>14.2</v>
      </c>
      <c r="D27" s="63">
        <v>11.966343567632322</v>
      </c>
      <c r="E27" s="63">
        <v>11.936165859761</v>
      </c>
      <c r="F27" s="108">
        <v>14.6</v>
      </c>
      <c r="G27" s="74">
        <v>1115</v>
      </c>
    </row>
    <row r="28" spans="1:8" ht="15">
      <c r="A28" s="72">
        <v>2010</v>
      </c>
      <c r="B28" s="113">
        <v>114.6</v>
      </c>
      <c r="C28" s="113">
        <v>12.8</v>
      </c>
      <c r="D28" s="113">
        <v>11.249767509830038</v>
      </c>
      <c r="E28" s="113">
        <v>11.25</v>
      </c>
      <c r="F28" s="114">
        <v>12.4</v>
      </c>
      <c r="G28" s="115">
        <v>1644</v>
      </c>
      <c r="H28" s="58"/>
    </row>
    <row r="29" spans="1:5" ht="15">
      <c r="A29" s="52"/>
      <c r="B29" s="52"/>
      <c r="C29" s="53"/>
      <c r="D29" s="52"/>
      <c r="E29" s="53"/>
    </row>
    <row r="30" ht="15">
      <c r="A30" s="56" t="s">
        <v>77</v>
      </c>
    </row>
    <row r="31" ht="17.25">
      <c r="A31" s="25" t="s">
        <v>118</v>
      </c>
    </row>
    <row r="32" ht="15">
      <c r="A32" s="16"/>
    </row>
    <row r="33" ht="15">
      <c r="A33" s="57" t="s">
        <v>119</v>
      </c>
    </row>
    <row r="35" ht="15">
      <c r="A35" s="25"/>
    </row>
    <row r="36" spans="1:8" ht="15">
      <c r="A36" s="25"/>
      <c r="B36" s="58"/>
      <c r="C36" s="58"/>
      <c r="D36" s="58"/>
      <c r="E36" s="58"/>
      <c r="F36" s="62"/>
      <c r="G36" s="62"/>
      <c r="H36" s="62"/>
    </row>
    <row r="37" spans="2:8" ht="15">
      <c r="B37" s="58"/>
      <c r="C37" s="58"/>
      <c r="D37" s="58"/>
      <c r="E37" s="58"/>
      <c r="F37" s="62"/>
      <c r="G37" s="62"/>
      <c r="H37" s="62"/>
    </row>
    <row r="38" spans="2:8" ht="15">
      <c r="B38" s="58"/>
      <c r="C38" s="58"/>
      <c r="D38" s="58"/>
      <c r="E38" s="58"/>
      <c r="F38" s="62"/>
      <c r="G38" s="62"/>
      <c r="H38" s="62"/>
    </row>
    <row r="39" spans="2:8" ht="15">
      <c r="B39" s="58"/>
      <c r="C39" s="58"/>
      <c r="D39" s="58"/>
      <c r="E39" s="58"/>
      <c r="F39" s="62"/>
      <c r="G39" s="62"/>
      <c r="H39" s="62"/>
    </row>
    <row r="40" spans="2:8" ht="15">
      <c r="B40" s="58"/>
      <c r="C40" s="58"/>
      <c r="D40" s="58"/>
      <c r="E40" s="58"/>
      <c r="F40" s="62"/>
      <c r="G40" s="62"/>
      <c r="H40" s="62"/>
    </row>
    <row r="41" spans="2:8" ht="15">
      <c r="B41" s="58"/>
      <c r="C41" s="58"/>
      <c r="D41" s="58"/>
      <c r="E41" s="58"/>
      <c r="F41" s="62"/>
      <c r="G41" s="62"/>
      <c r="H41" s="62"/>
    </row>
    <row r="42" spans="2:8" ht="15">
      <c r="B42" s="58"/>
      <c r="C42" s="58"/>
      <c r="D42" s="58"/>
      <c r="E42" s="58"/>
      <c r="F42" s="62"/>
      <c r="G42" s="62"/>
      <c r="H42" s="62"/>
    </row>
    <row r="43" spans="2:8" ht="15">
      <c r="B43" s="58"/>
      <c r="C43" s="58"/>
      <c r="D43" s="58"/>
      <c r="E43" s="58"/>
      <c r="F43" s="62"/>
      <c r="G43" s="62"/>
      <c r="H43" s="62"/>
    </row>
    <row r="44" spans="2:8" ht="15">
      <c r="B44" s="58"/>
      <c r="C44" s="58"/>
      <c r="D44" s="58"/>
      <c r="E44" s="58"/>
      <c r="F44" s="62"/>
      <c r="G44" s="62"/>
      <c r="H44" s="62"/>
    </row>
    <row r="45" spans="2:8" ht="15">
      <c r="B45" s="58"/>
      <c r="C45" s="58"/>
      <c r="D45" s="58"/>
      <c r="E45" s="58"/>
      <c r="F45" s="62"/>
      <c r="G45" s="62"/>
      <c r="H45" s="62"/>
    </row>
    <row r="46" spans="2:8" ht="15">
      <c r="B46" s="58"/>
      <c r="C46" s="58"/>
      <c r="D46" s="58"/>
      <c r="E46" s="58"/>
      <c r="F46" s="62"/>
      <c r="G46" s="62"/>
      <c r="H46" s="62"/>
    </row>
    <row r="47" spans="2:8" ht="15">
      <c r="B47" s="58"/>
      <c r="C47" s="58"/>
      <c r="D47" s="58"/>
      <c r="E47" s="58"/>
      <c r="F47" s="62"/>
      <c r="G47" s="62"/>
      <c r="H47" s="62"/>
    </row>
    <row r="48" spans="2:8" ht="15">
      <c r="B48" s="58"/>
      <c r="C48" s="58"/>
      <c r="D48" s="58"/>
      <c r="E48" s="58"/>
      <c r="F48" s="62"/>
      <c r="G48" s="62"/>
      <c r="H48" s="62"/>
    </row>
    <row r="49" spans="2:8" ht="15">
      <c r="B49" s="58"/>
      <c r="C49" s="58"/>
      <c r="D49" s="58"/>
      <c r="E49" s="58"/>
      <c r="F49" s="62"/>
      <c r="G49" s="62"/>
      <c r="H49" s="62"/>
    </row>
    <row r="50" spans="2:8" ht="15">
      <c r="B50" s="58"/>
      <c r="C50" s="58"/>
      <c r="D50" s="58"/>
      <c r="E50" s="58"/>
      <c r="F50" s="62"/>
      <c r="G50" s="62"/>
      <c r="H50" s="62"/>
    </row>
    <row r="51" spans="2:8" ht="15">
      <c r="B51" s="58"/>
      <c r="C51" s="58"/>
      <c r="D51" s="58"/>
      <c r="E51" s="58"/>
      <c r="F51" s="62"/>
      <c r="G51" s="62"/>
      <c r="H51" s="62"/>
    </row>
    <row r="52" spans="2:8" ht="15">
      <c r="B52" s="58"/>
      <c r="C52" s="58"/>
      <c r="D52" s="58"/>
      <c r="E52" s="58"/>
      <c r="F52" s="62"/>
      <c r="G52" s="62"/>
      <c r="H52" s="62"/>
    </row>
    <row r="53" spans="2:8" ht="15">
      <c r="B53" s="58"/>
      <c r="C53" s="58"/>
      <c r="D53" s="58"/>
      <c r="E53" s="58"/>
      <c r="F53" s="62"/>
      <c r="G53" s="62"/>
      <c r="H53" s="62"/>
    </row>
    <row r="54" spans="2:8" ht="15">
      <c r="B54" s="58"/>
      <c r="C54" s="58"/>
      <c r="D54" s="58"/>
      <c r="E54" s="58"/>
      <c r="F54" s="62"/>
      <c r="G54" s="62"/>
      <c r="H54" s="62"/>
    </row>
    <row r="55" spans="2:8" ht="15">
      <c r="B55" s="58"/>
      <c r="C55" s="58"/>
      <c r="D55" s="58"/>
      <c r="E55" s="58"/>
      <c r="F55" s="62"/>
      <c r="G55" s="62"/>
      <c r="H55" s="62"/>
    </row>
    <row r="56" spans="2:8" ht="15">
      <c r="B56" s="58"/>
      <c r="C56" s="58"/>
      <c r="D56" s="58"/>
      <c r="E56" s="58"/>
      <c r="F56" s="62"/>
      <c r="G56" s="62"/>
      <c r="H56" s="62"/>
    </row>
    <row r="57" spans="2:8" ht="15">
      <c r="B57" s="58"/>
      <c r="C57" s="58"/>
      <c r="D57" s="58"/>
      <c r="E57" s="58"/>
      <c r="F57" s="62"/>
      <c r="G57" s="62"/>
      <c r="H57" s="62"/>
    </row>
    <row r="58" spans="2:8" ht="15">
      <c r="B58" s="58"/>
      <c r="C58" s="58"/>
      <c r="D58" s="58"/>
      <c r="E58" s="58"/>
      <c r="F58" s="62"/>
      <c r="G58" s="62"/>
      <c r="H58" s="62"/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37.57421875" style="2" customWidth="1"/>
    <col min="2" max="15" width="9.7109375" style="2" customWidth="1"/>
    <col min="16" max="16384" width="11.57421875" style="2" customWidth="1"/>
  </cols>
  <sheetData>
    <row r="1" spans="1:15" ht="15">
      <c r="A1" s="84" t="s">
        <v>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">
      <c r="A2" s="84" t="s">
        <v>274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15">
      <c r="A3" s="60"/>
      <c r="B3" s="71">
        <v>1996</v>
      </c>
      <c r="C3" s="71">
        <v>1997</v>
      </c>
      <c r="D3" s="71">
        <v>1998</v>
      </c>
      <c r="E3" s="71">
        <v>1999</v>
      </c>
      <c r="F3" s="71">
        <v>2000</v>
      </c>
      <c r="G3" s="71">
        <v>2001</v>
      </c>
      <c r="H3" s="71">
        <v>2002</v>
      </c>
      <c r="I3" s="71">
        <v>2003</v>
      </c>
      <c r="J3" s="71">
        <v>2004</v>
      </c>
      <c r="K3" s="71">
        <v>2005</v>
      </c>
      <c r="L3" s="71">
        <v>2006</v>
      </c>
      <c r="M3" s="71">
        <v>2007</v>
      </c>
      <c r="N3" s="71">
        <v>2008</v>
      </c>
      <c r="O3" s="71">
        <v>2009</v>
      </c>
      <c r="P3" s="71">
        <v>2010</v>
      </c>
    </row>
    <row r="4" spans="1:16" ht="29.25" customHeight="1">
      <c r="A4" s="116" t="s">
        <v>120</v>
      </c>
      <c r="B4" s="117">
        <v>22.2</v>
      </c>
      <c r="C4" s="117">
        <v>21.1</v>
      </c>
      <c r="D4" s="118">
        <v>23.1</v>
      </c>
      <c r="E4" s="118">
        <v>22</v>
      </c>
      <c r="F4" s="118">
        <v>22</v>
      </c>
      <c r="G4" s="118">
        <v>22</v>
      </c>
      <c r="H4" s="118">
        <v>21.8</v>
      </c>
      <c r="I4" s="118">
        <v>20.4736791576912</v>
      </c>
      <c r="J4" s="118">
        <v>20.969051867401173</v>
      </c>
      <c r="K4" s="118">
        <v>20.796861338804455</v>
      </c>
      <c r="L4" s="118">
        <v>19.51853778766398</v>
      </c>
      <c r="M4" s="119">
        <v>20.623663178586636</v>
      </c>
      <c r="N4" s="119">
        <v>23.867495292928282</v>
      </c>
      <c r="O4" s="119">
        <v>18.200053646020564</v>
      </c>
      <c r="P4" s="119">
        <v>30.696217236259802</v>
      </c>
    </row>
    <row r="5" spans="1:16" ht="33" customHeight="1">
      <c r="A5" s="120" t="s">
        <v>121</v>
      </c>
      <c r="B5" s="121">
        <v>4.8</v>
      </c>
      <c r="C5" s="121">
        <v>5.3</v>
      </c>
      <c r="D5" s="121">
        <v>2.4</v>
      </c>
      <c r="E5" s="121">
        <v>2</v>
      </c>
      <c r="F5" s="121">
        <v>1.2</v>
      </c>
      <c r="G5" s="121">
        <v>1.5</v>
      </c>
      <c r="H5" s="121">
        <v>1.1</v>
      </c>
      <c r="I5" s="121">
        <v>1.13133172969263</v>
      </c>
      <c r="J5" s="121">
        <v>1.6441644113171443</v>
      </c>
      <c r="K5" s="121">
        <v>1.0281162761043245</v>
      </c>
      <c r="L5" s="121">
        <v>1.1983841862707136</v>
      </c>
      <c r="M5" s="122">
        <v>1.434130451870084</v>
      </c>
      <c r="N5" s="122">
        <v>1.7335195679808022</v>
      </c>
      <c r="O5" s="122">
        <v>1.098577854575984</v>
      </c>
      <c r="P5" s="122">
        <v>1.3035678075482533</v>
      </c>
    </row>
    <row r="6" spans="1:16" ht="34.5" customHeight="1">
      <c r="A6" s="116" t="s">
        <v>122</v>
      </c>
      <c r="B6" s="117">
        <v>12.4</v>
      </c>
      <c r="C6" s="117">
        <v>7.5</v>
      </c>
      <c r="D6" s="118">
        <v>3.4</v>
      </c>
      <c r="E6" s="118">
        <v>2.1</v>
      </c>
      <c r="F6" s="118">
        <v>1.2</v>
      </c>
      <c r="G6" s="118">
        <v>2.1</v>
      </c>
      <c r="H6" s="118">
        <v>1.54</v>
      </c>
      <c r="I6" s="118">
        <v>2.4789921477639463</v>
      </c>
      <c r="J6" s="118">
        <v>2.476975652073283</v>
      </c>
      <c r="K6" s="118">
        <v>2.115839529374209</v>
      </c>
      <c r="L6" s="118">
        <v>2.532393752726272</v>
      </c>
      <c r="M6" s="119">
        <v>2.8940780642202473</v>
      </c>
      <c r="N6" s="119">
        <v>3.476500906240505</v>
      </c>
      <c r="O6" s="119">
        <v>2.080819814526691</v>
      </c>
      <c r="P6" s="119">
        <v>2.4517214523192066</v>
      </c>
    </row>
    <row r="7" spans="1:16" ht="33" customHeight="1">
      <c r="A7" s="123" t="s">
        <v>123</v>
      </c>
      <c r="B7" s="121">
        <v>7.7</v>
      </c>
      <c r="C7" s="121">
        <v>1.3</v>
      </c>
      <c r="D7" s="121">
        <v>0.8</v>
      </c>
      <c r="E7" s="121">
        <v>0.5</v>
      </c>
      <c r="F7" s="121">
        <v>0.3</v>
      </c>
      <c r="G7" s="121">
        <v>0.5</v>
      </c>
      <c r="H7" s="121">
        <v>0.6</v>
      </c>
      <c r="I7" s="121">
        <v>0.5836333966590987</v>
      </c>
      <c r="J7" s="121">
        <v>0.5194260978367801</v>
      </c>
      <c r="K7" s="121">
        <v>0.39377622988122624</v>
      </c>
      <c r="L7" s="121">
        <v>0.4404646801147631</v>
      </c>
      <c r="M7" s="122">
        <v>0.41164797011900633</v>
      </c>
      <c r="N7" s="122">
        <v>0.5338939110838745</v>
      </c>
      <c r="O7" s="122">
        <v>0.31172399114633303</v>
      </c>
      <c r="P7" s="122">
        <v>0.524262915947702</v>
      </c>
    </row>
    <row r="8" spans="1:16" ht="29.25" customHeight="1">
      <c r="A8" s="116" t="s">
        <v>124</v>
      </c>
      <c r="B8" s="124">
        <v>2300</v>
      </c>
      <c r="C8" s="124">
        <v>1532</v>
      </c>
      <c r="D8" s="124">
        <v>1160</v>
      </c>
      <c r="E8" s="125">
        <v>893</v>
      </c>
      <c r="F8" s="125">
        <v>516</v>
      </c>
      <c r="G8" s="125">
        <v>759</v>
      </c>
      <c r="H8" s="125">
        <v>556</v>
      </c>
      <c r="I8" s="124">
        <v>970.926923076923</v>
      </c>
      <c r="J8" s="124">
        <v>583.6107692307692</v>
      </c>
      <c r="K8" s="124">
        <v>564.3212307692307</v>
      </c>
      <c r="L8" s="124">
        <v>579.5092307692307</v>
      </c>
      <c r="M8" s="124">
        <v>618.3100000000001</v>
      </c>
      <c r="N8" s="124">
        <v>667.1523076923077</v>
      </c>
      <c r="O8" s="124">
        <v>475.94746153846154</v>
      </c>
      <c r="P8" s="124">
        <v>353.88023076923076</v>
      </c>
    </row>
    <row r="9" spans="1:16" ht="35.25" customHeight="1">
      <c r="A9" s="126" t="s">
        <v>125</v>
      </c>
      <c r="B9" s="127">
        <v>26169.453473007212</v>
      </c>
      <c r="C9" s="127">
        <v>34827.534502975985</v>
      </c>
      <c r="D9" s="127">
        <v>46606.478965339906</v>
      </c>
      <c r="E9" s="127">
        <v>38311.28903216128</v>
      </c>
      <c r="F9" s="127">
        <v>16804.360478602488</v>
      </c>
      <c r="G9" s="127">
        <v>14473.098018878272</v>
      </c>
      <c r="H9" s="127">
        <v>23146.195232162503</v>
      </c>
      <c r="I9" s="127">
        <v>25391.11463782285</v>
      </c>
      <c r="J9" s="127">
        <v>25409.884866967168</v>
      </c>
      <c r="K9" s="127">
        <v>33274.61087843613</v>
      </c>
      <c r="L9" s="127">
        <v>64531.737778524744</v>
      </c>
      <c r="M9" s="127">
        <v>21074.446309304327</v>
      </c>
      <c r="N9" s="127">
        <v>19202.882218677343</v>
      </c>
      <c r="O9" s="127">
        <v>48081.28985622389</v>
      </c>
      <c r="P9" s="127">
        <v>51225.24792628637</v>
      </c>
    </row>
    <row r="10" spans="1:16" ht="31.5" customHeight="1">
      <c r="A10" s="128" t="s">
        <v>126</v>
      </c>
      <c r="B10" s="124">
        <v>8576.810786514083</v>
      </c>
      <c r="C10" s="124">
        <v>10731.817203396467</v>
      </c>
      <c r="D10" s="124">
        <v>10892.424199242743</v>
      </c>
      <c r="E10" s="124">
        <v>9214.873941533715</v>
      </c>
      <c r="F10" s="124">
        <v>9437.771245770027</v>
      </c>
      <c r="G10" s="124">
        <v>13026.77763546695</v>
      </c>
      <c r="H10" s="124">
        <v>12598.678998249705</v>
      </c>
      <c r="I10" s="124">
        <v>12110.446899019007</v>
      </c>
      <c r="J10" s="124">
        <v>10705.017493580941</v>
      </c>
      <c r="K10" s="124">
        <v>11138.115170717578</v>
      </c>
      <c r="L10" s="124">
        <v>13733.8045464632</v>
      </c>
      <c r="M10" s="124">
        <v>11176.403747714665</v>
      </c>
      <c r="N10" s="124">
        <v>9485.974516204522</v>
      </c>
      <c r="O10" s="124">
        <v>16957.43304916232</v>
      </c>
      <c r="P10" s="124">
        <v>19470</v>
      </c>
    </row>
    <row r="12" ht="15">
      <c r="A12" s="56" t="s">
        <v>77</v>
      </c>
    </row>
    <row r="13" ht="17.25">
      <c r="A13" s="16" t="s">
        <v>127</v>
      </c>
    </row>
    <row r="14" ht="17.25">
      <c r="A14" s="40" t="s">
        <v>128</v>
      </c>
    </row>
    <row r="16" ht="15">
      <c r="A16" s="57" t="s">
        <v>51</v>
      </c>
    </row>
    <row r="17" ht="15">
      <c r="A17" s="25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4" width="11.00390625" style="2" customWidth="1"/>
    <col min="15" max="16384" width="11.57421875" style="2" customWidth="1"/>
  </cols>
  <sheetData>
    <row r="1" spans="1:14" ht="15">
      <c r="A1" s="1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1" t="s">
        <v>275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1" t="s">
        <v>129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60" t="s">
        <v>52</v>
      </c>
      <c r="B4" s="60" t="s">
        <v>130</v>
      </c>
      <c r="C4" s="60" t="s">
        <v>131</v>
      </c>
      <c r="D4" s="60" t="s">
        <v>132</v>
      </c>
      <c r="E4" s="60" t="s">
        <v>133</v>
      </c>
      <c r="F4" s="60" t="s">
        <v>134</v>
      </c>
      <c r="G4" s="60" t="s">
        <v>135</v>
      </c>
      <c r="H4" s="60" t="s">
        <v>136</v>
      </c>
      <c r="I4" s="60" t="s">
        <v>137</v>
      </c>
      <c r="J4" s="60" t="s">
        <v>138</v>
      </c>
      <c r="K4" s="60" t="s">
        <v>139</v>
      </c>
      <c r="L4" s="60" t="s">
        <v>140</v>
      </c>
      <c r="M4" s="60" t="s">
        <v>141</v>
      </c>
      <c r="N4" s="60" t="s">
        <v>142</v>
      </c>
    </row>
    <row r="5" spans="1:14" ht="15">
      <c r="A5" s="46">
        <v>1989</v>
      </c>
      <c r="B5" s="129">
        <v>9.963333333333333</v>
      </c>
      <c r="C5" s="129">
        <v>10.671052631578949</v>
      </c>
      <c r="D5" s="129">
        <v>11.820454545454544</v>
      </c>
      <c r="E5" s="129">
        <v>12.303999999999998</v>
      </c>
      <c r="F5" s="129">
        <v>12.018636363636364</v>
      </c>
      <c r="G5" s="129">
        <v>12.617727272727272</v>
      </c>
      <c r="H5" s="129">
        <v>13.856</v>
      </c>
      <c r="I5" s="129">
        <v>13.7995652173913</v>
      </c>
      <c r="J5" s="129">
        <v>14.096</v>
      </c>
      <c r="K5" s="129">
        <v>13.770909090909088</v>
      </c>
      <c r="L5" s="129">
        <v>14.57380952380952</v>
      </c>
      <c r="M5" s="129">
        <v>13.5885</v>
      </c>
      <c r="N5" s="129">
        <f aca="true" t="shared" si="0" ref="N5:N11">AVERAGE(B5:M5)</f>
        <v>12.756665664903366</v>
      </c>
    </row>
    <row r="6" spans="1:14" ht="15">
      <c r="A6" s="49">
        <v>1990</v>
      </c>
      <c r="B6" s="130">
        <v>14.45</v>
      </c>
      <c r="C6" s="130">
        <v>14.688421052631577</v>
      </c>
      <c r="D6" s="130">
        <v>15.461818181818181</v>
      </c>
      <c r="E6" s="130">
        <v>15.372999999999996</v>
      </c>
      <c r="F6" s="130">
        <v>14.665454545454544</v>
      </c>
      <c r="G6" s="130">
        <v>12.922380952380953</v>
      </c>
      <c r="H6" s="130">
        <v>11.82619047619048</v>
      </c>
      <c r="I6" s="130">
        <v>10.839565217391305</v>
      </c>
      <c r="J6" s="130">
        <v>10.917368421052634</v>
      </c>
      <c r="K6" s="130">
        <v>9.704347826086956</v>
      </c>
      <c r="L6" s="130">
        <v>9.921904761904763</v>
      </c>
      <c r="M6" s="130">
        <v>9.685999999999998</v>
      </c>
      <c r="N6" s="130">
        <f t="shared" si="0"/>
        <v>12.538037619575947</v>
      </c>
    </row>
    <row r="7" spans="1:14" ht="15">
      <c r="A7" s="46">
        <v>1991</v>
      </c>
      <c r="B7" s="129">
        <v>8.98681818181818</v>
      </c>
      <c r="C7" s="129">
        <v>8.66421052631579</v>
      </c>
      <c r="D7" s="129">
        <v>9.145999999999997</v>
      </c>
      <c r="E7" s="129">
        <v>8.557272727272727</v>
      </c>
      <c r="F7" s="129">
        <v>7.898181818181819</v>
      </c>
      <c r="G7" s="129">
        <v>9.443999999999999</v>
      </c>
      <c r="H7" s="129">
        <v>9.110909090909091</v>
      </c>
      <c r="I7" s="129">
        <v>8.8</v>
      </c>
      <c r="J7" s="129">
        <v>9.111999999999998</v>
      </c>
      <c r="K7" s="129">
        <v>8.758695652173913</v>
      </c>
      <c r="L7" s="129">
        <v>8.610499999999998</v>
      </c>
      <c r="M7" s="129">
        <v>8.874761904761906</v>
      </c>
      <c r="N7" s="129">
        <f t="shared" si="0"/>
        <v>8.830279158452784</v>
      </c>
    </row>
    <row r="8" spans="1:14" ht="15">
      <c r="A8" s="49">
        <v>1992</v>
      </c>
      <c r="B8" s="131">
        <v>8.437727272727274</v>
      </c>
      <c r="C8" s="131">
        <v>8.104736842105265</v>
      </c>
      <c r="D8" s="131">
        <v>8.330454545454545</v>
      </c>
      <c r="E8" s="131">
        <v>9.576190476190478</v>
      </c>
      <c r="F8" s="130">
        <v>9.602999999999998</v>
      </c>
      <c r="G8" s="130">
        <v>10.497272727272728</v>
      </c>
      <c r="H8" s="130">
        <v>9.685</v>
      </c>
      <c r="I8" s="130">
        <v>9.361428571428572</v>
      </c>
      <c r="J8" s="130">
        <v>9.013333333333335</v>
      </c>
      <c r="K8" s="130">
        <v>8.776363636363637</v>
      </c>
      <c r="L8" s="130">
        <v>8.677894736842106</v>
      </c>
      <c r="M8" s="130">
        <v>8.301363636363638</v>
      </c>
      <c r="N8" s="130">
        <f t="shared" si="0"/>
        <v>9.030397148173465</v>
      </c>
    </row>
    <row r="9" spans="1:14" ht="15">
      <c r="A9" s="46">
        <v>1993</v>
      </c>
      <c r="B9" s="132">
        <v>8.445500000000003</v>
      </c>
      <c r="C9" s="132">
        <v>8.753684210526316</v>
      </c>
      <c r="D9" s="132">
        <v>11.05</v>
      </c>
      <c r="E9" s="132">
        <v>11.52</v>
      </c>
      <c r="F9" s="132">
        <v>12.101</v>
      </c>
      <c r="G9" s="132">
        <v>10.435</v>
      </c>
      <c r="H9" s="132">
        <v>9.841428571428573</v>
      </c>
      <c r="I9" s="132">
        <v>9.48409090909091</v>
      </c>
      <c r="J9" s="129">
        <v>9.477619047619049</v>
      </c>
      <c r="K9" s="129">
        <v>10.58047619047619</v>
      </c>
      <c r="L9" s="129">
        <v>10.335999999999999</v>
      </c>
      <c r="M9" s="129">
        <v>10.651904761904763</v>
      </c>
      <c r="N9" s="129">
        <f t="shared" si="0"/>
        <v>10.223058640920483</v>
      </c>
    </row>
    <row r="10" spans="1:14" ht="15">
      <c r="A10" s="49">
        <v>1994</v>
      </c>
      <c r="B10" s="131">
        <v>10.538095238095236</v>
      </c>
      <c r="C10" s="131">
        <v>11</v>
      </c>
      <c r="D10" s="131">
        <v>12.03217391304348</v>
      </c>
      <c r="E10" s="131">
        <v>11.17842105263158</v>
      </c>
      <c r="F10" s="131">
        <v>11.92238095238095</v>
      </c>
      <c r="G10" s="131">
        <v>12.090909090909093</v>
      </c>
      <c r="H10" s="131">
        <v>11.7265</v>
      </c>
      <c r="I10" s="131">
        <v>11.919565217391304</v>
      </c>
      <c r="J10" s="130">
        <v>12.479523809523808</v>
      </c>
      <c r="K10" s="130">
        <v>12.603333333333332</v>
      </c>
      <c r="L10" s="130">
        <v>13.75</v>
      </c>
      <c r="M10" s="130">
        <v>14.74952380952381</v>
      </c>
      <c r="N10" s="130">
        <f t="shared" si="0"/>
        <v>12.165868868069383</v>
      </c>
    </row>
    <row r="11" spans="1:14" ht="15">
      <c r="A11" s="46">
        <v>1995</v>
      </c>
      <c r="B11" s="132">
        <v>14.87952380952381</v>
      </c>
      <c r="C11" s="132">
        <v>14.44105263157895</v>
      </c>
      <c r="D11" s="132">
        <v>14.273478260869563</v>
      </c>
      <c r="E11" s="132">
        <v>13.32421052631579</v>
      </c>
      <c r="F11" s="132">
        <v>11.623181818181818</v>
      </c>
      <c r="G11" s="132">
        <v>11.926363636363636</v>
      </c>
      <c r="H11" s="132">
        <v>10.274736842105261</v>
      </c>
      <c r="I11" s="132">
        <v>11.012608695652178</v>
      </c>
      <c r="J11" s="132">
        <v>11.015</v>
      </c>
      <c r="K11" s="132">
        <v>10.577727272727273</v>
      </c>
      <c r="L11" s="129">
        <v>10.803499999999998</v>
      </c>
      <c r="M11" s="129">
        <v>11.422105263157894</v>
      </c>
      <c r="N11" s="129">
        <f t="shared" si="0"/>
        <v>12.13112406303968</v>
      </c>
    </row>
    <row r="12" spans="1:14" ht="15">
      <c r="A12" s="49">
        <v>1996</v>
      </c>
      <c r="B12" s="133">
        <v>11.7525</v>
      </c>
      <c r="C12" s="133">
        <v>12.4115</v>
      </c>
      <c r="D12" s="133">
        <v>12.009047619047617</v>
      </c>
      <c r="E12" s="133">
        <v>11.327619047619047</v>
      </c>
      <c r="F12" s="133">
        <v>10.950454545454546</v>
      </c>
      <c r="G12" s="133">
        <v>11.764499999999998</v>
      </c>
      <c r="H12" s="133">
        <v>11.660476190476189</v>
      </c>
      <c r="I12" s="133">
        <v>11.702272727272726</v>
      </c>
      <c r="J12" s="133">
        <v>11.6095</v>
      </c>
      <c r="K12" s="133">
        <v>10.71</v>
      </c>
      <c r="L12" s="133">
        <v>10.513157894736842</v>
      </c>
      <c r="M12" s="133">
        <v>10.6075</v>
      </c>
      <c r="N12" s="133">
        <f aca="true" t="shared" si="1" ref="N12:N24">AVERAGE(B12:M12)</f>
        <v>11.418210668717249</v>
      </c>
    </row>
    <row r="13" spans="1:14" ht="15">
      <c r="A13" s="46">
        <v>1997</v>
      </c>
      <c r="B13" s="134">
        <v>10.549545454545454</v>
      </c>
      <c r="C13" s="134">
        <v>10.820526315789474</v>
      </c>
      <c r="D13" s="134">
        <v>10.8665</v>
      </c>
      <c r="E13" s="134">
        <v>11.20818181818182</v>
      </c>
      <c r="F13" s="134">
        <v>10.995238095238095</v>
      </c>
      <c r="G13" s="134">
        <v>11.28857142857143</v>
      </c>
      <c r="H13" s="134">
        <v>11.310454545454546</v>
      </c>
      <c r="I13" s="134">
        <v>11.647619047619045</v>
      </c>
      <c r="J13" s="134">
        <v>11.272380952380948</v>
      </c>
      <c r="K13" s="134">
        <v>11.871739130434781</v>
      </c>
      <c r="L13" s="134">
        <v>12.252222222222223</v>
      </c>
      <c r="M13" s="134">
        <v>12.275714285714287</v>
      </c>
      <c r="N13" s="134">
        <f t="shared" si="1"/>
        <v>11.363224441346008</v>
      </c>
    </row>
    <row r="14" spans="1:14" ht="15">
      <c r="A14" s="49">
        <v>1998</v>
      </c>
      <c r="B14" s="133">
        <v>11.427894736842106</v>
      </c>
      <c r="C14" s="133">
        <v>10.57</v>
      </c>
      <c r="D14" s="133">
        <v>9.716818181818184</v>
      </c>
      <c r="E14" s="133">
        <v>9.296190476190475</v>
      </c>
      <c r="F14" s="133">
        <v>8.841</v>
      </c>
      <c r="G14" s="133">
        <v>7.978181818181818</v>
      </c>
      <c r="H14" s="133">
        <v>8.59681818181818</v>
      </c>
      <c r="I14" s="133">
        <v>8.402857142857144</v>
      </c>
      <c r="J14" s="133">
        <v>7.1571428571428575</v>
      </c>
      <c r="K14" s="133">
        <v>7.615454545454545</v>
      </c>
      <c r="L14" s="133">
        <v>8.17315789473684</v>
      </c>
      <c r="M14" s="133">
        <v>7.964090909090912</v>
      </c>
      <c r="N14" s="133">
        <f t="shared" si="1"/>
        <v>8.811633895344423</v>
      </c>
    </row>
    <row r="15" spans="1:14" ht="15">
      <c r="A15" s="46">
        <v>1999</v>
      </c>
      <c r="B15" s="129">
        <v>7.919473684210526</v>
      </c>
      <c r="C15" s="129">
        <v>6.743157894736844</v>
      </c>
      <c r="D15" s="129">
        <v>5.763478260869565</v>
      </c>
      <c r="E15" s="129">
        <v>5.149047619047619</v>
      </c>
      <c r="F15" s="129">
        <v>4.7725</v>
      </c>
      <c r="G15" s="129">
        <v>5.5672727272727265</v>
      </c>
      <c r="H15" s="129">
        <v>5.715238095238097</v>
      </c>
      <c r="I15" s="129">
        <v>6.127272727272728</v>
      </c>
      <c r="J15" s="129">
        <v>6.856666666666668</v>
      </c>
      <c r="K15" s="129">
        <v>6.825714285714285</v>
      </c>
      <c r="L15" s="129">
        <v>6.530500000000001</v>
      </c>
      <c r="M15" s="129">
        <v>5.950952380952381</v>
      </c>
      <c r="N15" s="129">
        <f t="shared" si="1"/>
        <v>6.16010619516512</v>
      </c>
    </row>
    <row r="16" spans="1:14" ht="15">
      <c r="A16" s="49">
        <v>2000</v>
      </c>
      <c r="B16" s="130">
        <v>5.5630000000000015</v>
      </c>
      <c r="C16" s="130">
        <v>5.253500000000001</v>
      </c>
      <c r="D16" s="130">
        <v>5.2791304347826085</v>
      </c>
      <c r="E16" s="130">
        <v>6.148947368421052</v>
      </c>
      <c r="F16" s="130">
        <v>6.99909090909091</v>
      </c>
      <c r="G16" s="130">
        <v>8.460454545454544</v>
      </c>
      <c r="H16" s="130">
        <v>9.73842105263158</v>
      </c>
      <c r="I16" s="130">
        <v>10.653043478260868</v>
      </c>
      <c r="J16" s="130">
        <v>10.055500000000002</v>
      </c>
      <c r="K16" s="130">
        <v>10.413181818181819</v>
      </c>
      <c r="L16" s="130">
        <v>9.5135</v>
      </c>
      <c r="M16" s="130">
        <v>9.7175</v>
      </c>
      <c r="N16" s="130">
        <f t="shared" si="1"/>
        <v>8.149605800568615</v>
      </c>
    </row>
    <row r="17" spans="1:14" ht="15">
      <c r="A17" s="46">
        <v>2001</v>
      </c>
      <c r="B17" s="129">
        <v>10.105714285714287</v>
      </c>
      <c r="C17" s="129">
        <v>9.680526315789473</v>
      </c>
      <c r="D17" s="129">
        <v>8.746818181818183</v>
      </c>
      <c r="E17" s="129">
        <v>8.5695</v>
      </c>
      <c r="F17" s="129">
        <v>8.979545454545457</v>
      </c>
      <c r="G17" s="129">
        <v>8.894761904761904</v>
      </c>
      <c r="H17" s="129">
        <v>8.547619047619046</v>
      </c>
      <c r="I17" s="129">
        <v>7.946521739130434</v>
      </c>
      <c r="J17" s="129">
        <v>7.394374999999999</v>
      </c>
      <c r="K17" s="129">
        <v>6.596956521739132</v>
      </c>
      <c r="L17" s="129">
        <v>7.2780000000000005</v>
      </c>
      <c r="M17" s="129">
        <v>7.41</v>
      </c>
      <c r="N17" s="129">
        <f t="shared" si="1"/>
        <v>8.34586153759316</v>
      </c>
    </row>
    <row r="18" spans="1:14" ht="15">
      <c r="A18" s="49">
        <v>2002</v>
      </c>
      <c r="B18" s="130">
        <v>7.43</v>
      </c>
      <c r="C18" s="130">
        <v>6.245263157894738</v>
      </c>
      <c r="D18" s="130">
        <v>6.060499999999999</v>
      </c>
      <c r="E18" s="130">
        <v>5.770909090909091</v>
      </c>
      <c r="F18" s="130">
        <v>5.63909090909091</v>
      </c>
      <c r="G18" s="130">
        <v>5.400499999999999</v>
      </c>
      <c r="H18" s="130">
        <v>5.794761904761906</v>
      </c>
      <c r="I18" s="130">
        <v>5.861363636363637</v>
      </c>
      <c r="J18" s="130">
        <v>6.7325</v>
      </c>
      <c r="K18" s="130">
        <v>7.278695652173911</v>
      </c>
      <c r="L18" s="130">
        <v>7.51842105263158</v>
      </c>
      <c r="M18" s="130">
        <v>7.562</v>
      </c>
      <c r="N18" s="130">
        <f t="shared" si="1"/>
        <v>6.44116711698548</v>
      </c>
    </row>
    <row r="19" spans="1:14" ht="15">
      <c r="A19" s="46">
        <v>2003</v>
      </c>
      <c r="B19" s="129">
        <v>7.89047619047619</v>
      </c>
      <c r="C19" s="129">
        <v>8.792222222222222</v>
      </c>
      <c r="D19" s="129">
        <v>7.862857142857145</v>
      </c>
      <c r="E19" s="129">
        <v>7.511904761904762</v>
      </c>
      <c r="F19" s="129">
        <v>7.032857142857144</v>
      </c>
      <c r="G19" s="129">
        <v>6.525238095238096</v>
      </c>
      <c r="H19" s="129">
        <v>6.7322727272727265</v>
      </c>
      <c r="I19" s="129">
        <v>6.709047619047619</v>
      </c>
      <c r="J19" s="129">
        <v>6.020952380952381</v>
      </c>
      <c r="K19" s="129">
        <v>5.6960869565217385</v>
      </c>
      <c r="L19" s="129">
        <v>5.573888888888888</v>
      </c>
      <c r="M19" s="129">
        <v>4.667142857142856</v>
      </c>
      <c r="N19" s="129">
        <f t="shared" si="1"/>
        <v>6.751245582115149</v>
      </c>
    </row>
    <row r="20" spans="1:14" ht="15">
      <c r="A20" s="49">
        <v>2004</v>
      </c>
      <c r="B20" s="130">
        <v>5.833684210526315</v>
      </c>
      <c r="C20" s="130">
        <v>5.629999999999999</v>
      </c>
      <c r="D20" s="130">
        <v>6.49608695652174</v>
      </c>
      <c r="E20" s="130">
        <v>6.555714285714286</v>
      </c>
      <c r="F20" s="130">
        <v>6.6225</v>
      </c>
      <c r="G20" s="130">
        <v>7.053809523809525</v>
      </c>
      <c r="H20" s="130">
        <v>8.165714285714284</v>
      </c>
      <c r="I20" s="130">
        <v>7.879090909090909</v>
      </c>
      <c r="J20" s="130">
        <v>7.907619047619048</v>
      </c>
      <c r="K20" s="130">
        <v>8.963809523809523</v>
      </c>
      <c r="L20" s="130">
        <v>8.666</v>
      </c>
      <c r="M20" s="130">
        <v>8.795238095238098</v>
      </c>
      <c r="N20" s="130">
        <f t="shared" si="1"/>
        <v>7.380772236503643</v>
      </c>
    </row>
    <row r="21" spans="1:14" ht="15">
      <c r="A21" s="46">
        <v>2005</v>
      </c>
      <c r="B21" s="129">
        <v>8.922</v>
      </c>
      <c r="C21" s="129">
        <v>8.92315789473684</v>
      </c>
      <c r="D21" s="129">
        <v>8.895000000000001</v>
      </c>
      <c r="E21" s="129">
        <v>8.418571428571429</v>
      </c>
      <c r="F21" s="129">
        <v>8.511428571428572</v>
      </c>
      <c r="G21" s="129">
        <v>8.922727272727272</v>
      </c>
      <c r="H21" s="129">
        <v>9.5975</v>
      </c>
      <c r="I21" s="129">
        <v>9.875217391304348</v>
      </c>
      <c r="J21" s="129">
        <v>10.438095238095238</v>
      </c>
      <c r="K21" s="129">
        <v>11.612857142857141</v>
      </c>
      <c r="L21" s="129">
        <v>11.808</v>
      </c>
      <c r="M21" s="129">
        <v>13.927142857142858</v>
      </c>
      <c r="N21" s="129">
        <f t="shared" si="1"/>
        <v>9.987641483071975</v>
      </c>
    </row>
    <row r="22" spans="1:14" ht="15">
      <c r="A22" s="49">
        <v>2006</v>
      </c>
      <c r="B22" s="130">
        <v>16.186999999999998</v>
      </c>
      <c r="C22" s="130">
        <v>17.938947368421054</v>
      </c>
      <c r="D22" s="130">
        <v>17.082173913043476</v>
      </c>
      <c r="E22" s="130">
        <v>17.212105263157895</v>
      </c>
      <c r="F22" s="130">
        <v>16.900454545454547</v>
      </c>
      <c r="G22" s="130">
        <v>15.271363636363638</v>
      </c>
      <c r="H22" s="130">
        <v>15.857</v>
      </c>
      <c r="I22" s="130">
        <v>12.979565217391306</v>
      </c>
      <c r="J22" s="130">
        <v>11.412500000000001</v>
      </c>
      <c r="K22" s="130">
        <v>11.50909090909091</v>
      </c>
      <c r="L22" s="130">
        <v>11.732</v>
      </c>
      <c r="M22" s="130">
        <v>11.696499999999997</v>
      </c>
      <c r="N22" s="130">
        <f t="shared" si="1"/>
        <v>14.648225071076899</v>
      </c>
    </row>
    <row r="23" spans="1:14" ht="15">
      <c r="A23" s="46">
        <v>2007</v>
      </c>
      <c r="B23" s="129">
        <v>10.9035</v>
      </c>
      <c r="C23" s="129">
        <v>10.716315789473683</v>
      </c>
      <c r="D23" s="129">
        <v>10.36681818181818</v>
      </c>
      <c r="E23" s="129">
        <v>9.628000000000002</v>
      </c>
      <c r="F23" s="129">
        <v>9.086363636363636</v>
      </c>
      <c r="G23" s="129">
        <v>8.856190476190475</v>
      </c>
      <c r="H23" s="129">
        <v>9.895714285714288</v>
      </c>
      <c r="I23" s="129">
        <v>9.613043478260868</v>
      </c>
      <c r="J23" s="129">
        <v>9.522631578947369</v>
      </c>
      <c r="K23" s="129">
        <v>9.994782608695651</v>
      </c>
      <c r="L23" s="129">
        <v>9.885454545454547</v>
      </c>
      <c r="M23" s="129">
        <v>10.446315789473685</v>
      </c>
      <c r="N23" s="129">
        <f t="shared" si="1"/>
        <v>9.9095941975327</v>
      </c>
    </row>
    <row r="24" spans="1:14" ht="15">
      <c r="A24" s="49">
        <v>2008</v>
      </c>
      <c r="B24" s="130">
        <v>11.65952380952381</v>
      </c>
      <c r="C24" s="130">
        <v>13.128500000000003</v>
      </c>
      <c r="D24" s="130">
        <v>12.876500000000002</v>
      </c>
      <c r="E24" s="130">
        <v>11.852272727272727</v>
      </c>
      <c r="F24" s="130">
        <v>10.934761904761904</v>
      </c>
      <c r="G24" s="130">
        <v>10.799047619047618</v>
      </c>
      <c r="H24" s="130">
        <v>13.207727272727272</v>
      </c>
      <c r="I24" s="130">
        <v>13.681428571428572</v>
      </c>
      <c r="J24" s="130">
        <v>12.291904761904762</v>
      </c>
      <c r="K24" s="130">
        <v>11.70217391304348</v>
      </c>
      <c r="L24" s="130">
        <v>11.828421052631578</v>
      </c>
      <c r="M24" s="130">
        <v>11.32</v>
      </c>
      <c r="N24" s="130">
        <f t="shared" si="1"/>
        <v>12.106855136028477</v>
      </c>
    </row>
    <row r="25" spans="1:14" ht="15">
      <c r="A25" s="46">
        <v>2009</v>
      </c>
      <c r="B25" s="129">
        <v>12.243999999999998</v>
      </c>
      <c r="C25" s="129">
        <v>13.01421052631579</v>
      </c>
      <c r="D25" s="129">
        <v>12.92818181818182</v>
      </c>
      <c r="E25" s="129">
        <v>13.118095238095236</v>
      </c>
      <c r="F25" s="129">
        <v>15.467999999999995</v>
      </c>
      <c r="G25" s="129">
        <v>15.538636363636364</v>
      </c>
      <c r="H25" s="129">
        <v>17.816363636363636</v>
      </c>
      <c r="I25" s="129">
        <v>21.72</v>
      </c>
      <c r="J25" s="129">
        <v>22.24952380952381</v>
      </c>
      <c r="K25" s="129">
        <v>22.575909090909093</v>
      </c>
      <c r="L25" s="129">
        <v>22.189</v>
      </c>
      <c r="M25" s="129">
        <v>24.488181818181815</v>
      </c>
      <c r="N25" s="129">
        <f>AVERAGE(B25:M25)</f>
        <v>17.779175191767294</v>
      </c>
    </row>
    <row r="26" spans="1:14" ht="15">
      <c r="A26" s="49">
        <v>2010</v>
      </c>
      <c r="B26" s="130">
        <v>28.380000000000003</v>
      </c>
      <c r="C26" s="130">
        <v>26.603157894736846</v>
      </c>
      <c r="D26" s="130">
        <v>19.263913043478254</v>
      </c>
      <c r="E26" s="130">
        <v>16.121428571428574</v>
      </c>
      <c r="F26" s="130">
        <v>14.602</v>
      </c>
      <c r="G26" s="130">
        <v>15.810454545454547</v>
      </c>
      <c r="H26" s="130">
        <v>17.622380952380954</v>
      </c>
      <c r="I26" s="130">
        <v>19.21545454545454</v>
      </c>
      <c r="J26" s="130">
        <v>23.718095238095234</v>
      </c>
      <c r="K26" s="130">
        <v>26.94380952380952</v>
      </c>
      <c r="L26" s="130">
        <v>28.89761904761904</v>
      </c>
      <c r="M26" s="130">
        <v>31.08590909090909</v>
      </c>
      <c r="N26" s="130">
        <f>AVERAGE(B26:M26)</f>
        <v>22.355351871113882</v>
      </c>
    </row>
    <row r="27" spans="1:14" ht="15">
      <c r="A27" s="52"/>
      <c r="B27" s="52"/>
      <c r="C27" s="53"/>
      <c r="D27" s="52"/>
      <c r="E27" s="52"/>
      <c r="F27" s="52"/>
      <c r="G27" s="52"/>
      <c r="H27" s="52"/>
      <c r="I27" s="52"/>
      <c r="J27" s="52"/>
      <c r="N27" s="129"/>
    </row>
    <row r="28" ht="15">
      <c r="A28" s="56" t="s">
        <v>77</v>
      </c>
    </row>
    <row r="29" ht="15">
      <c r="A29" s="25" t="s">
        <v>143</v>
      </c>
    </row>
    <row r="30" ht="15">
      <c r="A30" s="135"/>
    </row>
    <row r="31" ht="15">
      <c r="A31" s="57" t="s">
        <v>144</v>
      </c>
    </row>
    <row r="36" spans="2:14" ht="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2:14" ht="1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2:14" ht="1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2:14" ht="1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2:14" ht="1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2:14" ht="1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2:14" ht="1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2:14" ht="1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2:14" ht="1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2:14" ht="1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2:14" ht="1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2:14" ht="1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2:14" ht="1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2:14" ht="1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2:14" ht="1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2:14" ht="1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2:14" ht="1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2:14" ht="1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2:14" ht="1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2:14" ht="1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7" spans="2:14" ht="15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2:14" ht="1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2:14" ht="1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2:14" ht="1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2:14" ht="1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2:14" ht="15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2:14" ht="15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2:14" ht="15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2:14" ht="15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2:14" ht="15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2:14" ht="1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2:14" ht="1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2:14" ht="15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2:14" ht="15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2:14" ht="15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2:14" ht="1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2:14" ht="1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2:14" ht="1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2:14" ht="15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2:14" ht="1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</sheetData>
  <sheetProtection/>
  <conditionalFormatting sqref="A14 A16 A18 A20 A22 A12 A6 A8 A10 A24 A26">
    <cfRule type="cellIs" priority="1" dxfId="2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4" width="11.00390625" style="2" customWidth="1"/>
    <col min="15" max="16384" width="11.57421875" style="2" customWidth="1"/>
  </cols>
  <sheetData>
    <row r="1" spans="1:14" ht="15">
      <c r="A1" s="1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1" t="s">
        <v>276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1" t="s">
        <v>145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60" t="s">
        <v>52</v>
      </c>
      <c r="B4" s="60" t="s">
        <v>130</v>
      </c>
      <c r="C4" s="60" t="s">
        <v>131</v>
      </c>
      <c r="D4" s="60" t="s">
        <v>132</v>
      </c>
      <c r="E4" s="60" t="s">
        <v>133</v>
      </c>
      <c r="F4" s="60" t="s">
        <v>134</v>
      </c>
      <c r="G4" s="60" t="s">
        <v>135</v>
      </c>
      <c r="H4" s="60" t="s">
        <v>136</v>
      </c>
      <c r="I4" s="60" t="s">
        <v>137</v>
      </c>
      <c r="J4" s="60" t="s">
        <v>138</v>
      </c>
      <c r="K4" s="60" t="s">
        <v>139</v>
      </c>
      <c r="L4" s="60" t="s">
        <v>140</v>
      </c>
      <c r="M4" s="60" t="s">
        <v>141</v>
      </c>
      <c r="N4" s="60" t="s">
        <v>142</v>
      </c>
    </row>
    <row r="5" spans="1:14" ht="15">
      <c r="A5" s="46">
        <v>1989</v>
      </c>
      <c r="B5" s="136">
        <v>268.6333333333333</v>
      </c>
      <c r="C5" s="136">
        <v>289.315</v>
      </c>
      <c r="D5" s="136">
        <v>312.26190476190476</v>
      </c>
      <c r="E5" s="136">
        <v>328.65</v>
      </c>
      <c r="F5" s="136">
        <v>341.12380952380954</v>
      </c>
      <c r="G5" s="136">
        <v>375.9318181818182</v>
      </c>
      <c r="H5" s="136">
        <v>420.1904761904762</v>
      </c>
      <c r="I5" s="136">
        <v>411.2681818181818</v>
      </c>
      <c r="J5" s="136">
        <v>406.2047619047619</v>
      </c>
      <c r="K5" s="136">
        <v>384.7136363636364</v>
      </c>
      <c r="L5" s="136">
        <v>392.12727272727267</v>
      </c>
      <c r="M5" s="136">
        <v>369.8421052631579</v>
      </c>
      <c r="N5" s="136">
        <f aca="true" t="shared" si="0" ref="N5:N10">AVERAGE(B5:M5)</f>
        <v>358.3551916723627</v>
      </c>
    </row>
    <row r="6" spans="1:14" ht="15">
      <c r="A6" s="49">
        <v>1990</v>
      </c>
      <c r="B6" s="137">
        <v>409.30454545454546</v>
      </c>
      <c r="C6" s="137">
        <v>425.66</v>
      </c>
      <c r="D6" s="137">
        <v>434.44090909090914</v>
      </c>
      <c r="E6" s="137">
        <v>441.3052631578947</v>
      </c>
      <c r="F6" s="137">
        <v>435.8809523809524</v>
      </c>
      <c r="G6" s="137">
        <v>392.0571428571429</v>
      </c>
      <c r="H6" s="137">
        <v>348.22727272727275</v>
      </c>
      <c r="I6" s="137">
        <v>312.1090909090909</v>
      </c>
      <c r="J6" s="137">
        <v>307.56</v>
      </c>
      <c r="K6" s="137">
        <v>297.9434782608696</v>
      </c>
      <c r="L6" s="137">
        <v>302.45</v>
      </c>
      <c r="M6" s="137">
        <v>300.09473684210525</v>
      </c>
      <c r="N6" s="137">
        <f t="shared" si="0"/>
        <v>367.2527826400653</v>
      </c>
    </row>
    <row r="7" spans="1:14" ht="15">
      <c r="A7" s="46">
        <v>1991</v>
      </c>
      <c r="B7" s="136">
        <v>291.2681818181818</v>
      </c>
      <c r="C7" s="136">
        <v>288.995</v>
      </c>
      <c r="D7" s="136">
        <v>296.86</v>
      </c>
      <c r="E7" s="136">
        <v>278.49523809523805</v>
      </c>
      <c r="F7" s="136">
        <v>273.0761904761905</v>
      </c>
      <c r="G7" s="136">
        <v>297.89500000000004</v>
      </c>
      <c r="H7" s="136">
        <v>297.6391304347826</v>
      </c>
      <c r="I7" s="136">
        <v>280.57619047619045</v>
      </c>
      <c r="J7" s="136">
        <v>282.5190476190476</v>
      </c>
      <c r="K7" s="136">
        <v>281.6434782608696</v>
      </c>
      <c r="L7" s="136">
        <v>278.09999999999997</v>
      </c>
      <c r="M7" s="136">
        <v>274.475</v>
      </c>
      <c r="N7" s="136">
        <f t="shared" si="0"/>
        <v>285.12853809837503</v>
      </c>
    </row>
    <row r="8" spans="1:14" ht="15">
      <c r="A8" s="49">
        <v>1992</v>
      </c>
      <c r="B8" s="137">
        <v>265.5909090909091</v>
      </c>
      <c r="C8" s="137">
        <v>259.37</v>
      </c>
      <c r="D8" s="137">
        <v>264.8454545454545</v>
      </c>
      <c r="E8" s="137">
        <v>272.59000000000003</v>
      </c>
      <c r="F8" s="137">
        <v>277.9</v>
      </c>
      <c r="G8" s="137">
        <v>288.99090909090904</v>
      </c>
      <c r="H8" s="137">
        <v>279.16521739130434</v>
      </c>
      <c r="I8" s="137">
        <v>263.51</v>
      </c>
      <c r="J8" s="137">
        <v>259.20454545454544</v>
      </c>
      <c r="K8" s="137">
        <v>257.96818181818185</v>
      </c>
      <c r="L8" s="137">
        <v>256.85714285714283</v>
      </c>
      <c r="M8" s="137">
        <v>248.86190476190478</v>
      </c>
      <c r="N8" s="137">
        <f t="shared" si="0"/>
        <v>266.2378554175294</v>
      </c>
    </row>
    <row r="9" spans="1:14" ht="15">
      <c r="A9" s="46">
        <v>1993</v>
      </c>
      <c r="B9" s="136">
        <v>252.425</v>
      </c>
      <c r="C9" s="136">
        <v>261.15000000000003</v>
      </c>
      <c r="D9" s="136">
        <v>288.9260869565218</v>
      </c>
      <c r="E9" s="136">
        <v>300.2</v>
      </c>
      <c r="F9" s="136">
        <v>299.71578947368425</v>
      </c>
      <c r="G9" s="136">
        <v>280.91363636363633</v>
      </c>
      <c r="H9" s="136">
        <v>264.72727272727275</v>
      </c>
      <c r="I9" s="136">
        <v>262.39047619047625</v>
      </c>
      <c r="J9" s="136">
        <v>271.9318181818182</v>
      </c>
      <c r="K9" s="136">
        <v>280.84285714285716</v>
      </c>
      <c r="L9" s="136">
        <v>281.36</v>
      </c>
      <c r="M9" s="136">
        <v>283.4428571428571</v>
      </c>
      <c r="N9" s="136">
        <f t="shared" si="0"/>
        <v>277.3354828482603</v>
      </c>
    </row>
    <row r="10" spans="1:14" ht="15">
      <c r="A10" s="49">
        <v>1994</v>
      </c>
      <c r="B10" s="137">
        <v>288.74</v>
      </c>
      <c r="C10" s="137">
        <v>310.095</v>
      </c>
      <c r="D10" s="137">
        <v>336.3565217391304</v>
      </c>
      <c r="E10" s="137">
        <v>324.0736842105263</v>
      </c>
      <c r="F10" s="137">
        <v>340.885</v>
      </c>
      <c r="G10" s="137">
        <v>349.7409090909091</v>
      </c>
      <c r="H10" s="137">
        <v>326.8857142857143</v>
      </c>
      <c r="I10" s="137">
        <v>318.47272727272724</v>
      </c>
      <c r="J10" s="137">
        <v>330.05909090909086</v>
      </c>
      <c r="K10" s="137">
        <v>340.1000000000001</v>
      </c>
      <c r="L10" s="137">
        <v>388.1333333333333</v>
      </c>
      <c r="M10" s="137">
        <v>407.4150000000001</v>
      </c>
      <c r="N10" s="137">
        <f t="shared" si="0"/>
        <v>338.41308173678595</v>
      </c>
    </row>
    <row r="11" spans="1:14" ht="15">
      <c r="A11" s="46">
        <v>1995</v>
      </c>
      <c r="B11" s="138">
        <v>410.27619047619044</v>
      </c>
      <c r="C11" s="138">
        <v>397.165</v>
      </c>
      <c r="D11" s="138">
        <v>379.82608695652175</v>
      </c>
      <c r="E11" s="138">
        <v>350.1777777777777</v>
      </c>
      <c r="F11" s="138">
        <v>340.64761904761906</v>
      </c>
      <c r="G11" s="138">
        <v>371.1181818181818</v>
      </c>
      <c r="H11" s="138">
        <v>350.4666666666667</v>
      </c>
      <c r="I11" s="138">
        <v>327.73636363636365</v>
      </c>
      <c r="J11" s="138">
        <v>325.65238095238095</v>
      </c>
      <c r="K11" s="138">
        <v>345.2454545454546</v>
      </c>
      <c r="L11" s="136">
        <v>359.6</v>
      </c>
      <c r="M11" s="136">
        <v>351.43157894736834</v>
      </c>
      <c r="N11" s="136">
        <f>AVERAGE(B11:M11)</f>
        <v>359.1119417353771</v>
      </c>
    </row>
    <row r="12" spans="1:14" ht="15">
      <c r="A12" s="49">
        <v>1996</v>
      </c>
      <c r="B12" s="139">
        <v>364.89090909090913</v>
      </c>
      <c r="C12" s="139">
        <v>379.8809523809524</v>
      </c>
      <c r="D12" s="139">
        <v>387.42380952380955</v>
      </c>
      <c r="E12" s="139">
        <v>383.12000000000006</v>
      </c>
      <c r="F12" s="139">
        <v>373.6333333333333</v>
      </c>
      <c r="G12" s="139">
        <v>381.61000000000007</v>
      </c>
      <c r="H12" s="139">
        <v>361.1826086956522</v>
      </c>
      <c r="I12" s="139">
        <v>348.68095238095236</v>
      </c>
      <c r="J12" s="139">
        <v>338.08571428571435</v>
      </c>
      <c r="K12" s="139">
        <v>319.3695652173912</v>
      </c>
      <c r="L12" s="139">
        <v>304.8761904761904</v>
      </c>
      <c r="M12" s="139">
        <v>302.74</v>
      </c>
      <c r="N12" s="139">
        <f aca="true" t="shared" si="1" ref="N12:N24">AVERAGE(B12:M12)</f>
        <v>353.79116961540876</v>
      </c>
    </row>
    <row r="13" spans="1:14" ht="15">
      <c r="A13" s="46">
        <v>1997</v>
      </c>
      <c r="B13" s="140">
        <v>301.25909090909096</v>
      </c>
      <c r="C13" s="140">
        <v>305.985</v>
      </c>
      <c r="D13" s="140">
        <v>306.7894736842105</v>
      </c>
      <c r="E13" s="140">
        <v>310.5727272727272</v>
      </c>
      <c r="F13" s="140">
        <v>317.67499999999995</v>
      </c>
      <c r="G13" s="140">
        <v>323.3333333333333</v>
      </c>
      <c r="H13" s="140">
        <v>324.2652173913043</v>
      </c>
      <c r="I13" s="140">
        <v>325.4100000000001</v>
      </c>
      <c r="J13" s="140">
        <v>315.2909090909091</v>
      </c>
      <c r="K13" s="140">
        <v>302.9869565217391</v>
      </c>
      <c r="L13" s="140">
        <v>310.57000000000005</v>
      </c>
      <c r="M13" s="140">
        <v>308.39047619047625</v>
      </c>
      <c r="N13" s="140">
        <f t="shared" si="1"/>
        <v>312.7106820328159</v>
      </c>
    </row>
    <row r="14" spans="1:14" ht="15">
      <c r="A14" s="49">
        <v>1998</v>
      </c>
      <c r="B14" s="139">
        <v>299.28000000000003</v>
      </c>
      <c r="C14" s="139">
        <v>281.31</v>
      </c>
      <c r="D14" s="139">
        <v>268.9818181818182</v>
      </c>
      <c r="E14" s="139">
        <v>253.79500000000002</v>
      </c>
      <c r="F14" s="139">
        <v>257.71578947368425</v>
      </c>
      <c r="G14" s="139">
        <v>253.47272727272727</v>
      </c>
      <c r="H14" s="139">
        <v>252.24565217391307</v>
      </c>
      <c r="I14" s="139">
        <v>244.035</v>
      </c>
      <c r="J14" s="139">
        <v>218.92272727272731</v>
      </c>
      <c r="K14" s="139">
        <v>219.8227272727273</v>
      </c>
      <c r="L14" s="139">
        <v>238.76666666666665</v>
      </c>
      <c r="M14" s="139">
        <v>241.18</v>
      </c>
      <c r="N14" s="139">
        <f t="shared" si="1"/>
        <v>252.46067569285526</v>
      </c>
    </row>
    <row r="15" spans="1:14" ht="15">
      <c r="A15" s="46">
        <v>1999</v>
      </c>
      <c r="B15" s="136">
        <v>239.19250000000002</v>
      </c>
      <c r="C15" s="136">
        <v>223.88000000000002</v>
      </c>
      <c r="D15" s="136">
        <v>204.11739130434782</v>
      </c>
      <c r="E15" s="136">
        <v>180.87</v>
      </c>
      <c r="F15" s="136">
        <v>179.93157894736845</v>
      </c>
      <c r="G15" s="136">
        <v>197.7863636363637</v>
      </c>
      <c r="H15" s="136">
        <v>191.52272727272722</v>
      </c>
      <c r="I15" s="136">
        <v>183.6809523809524</v>
      </c>
      <c r="J15" s="136">
        <v>182.91363636363639</v>
      </c>
      <c r="K15" s="136">
        <v>180.652380952381</v>
      </c>
      <c r="L15" s="136">
        <v>176.86136363636365</v>
      </c>
      <c r="M15" s="136">
        <v>173.905</v>
      </c>
      <c r="N15" s="136">
        <f t="shared" si="1"/>
        <v>192.9428245411784</v>
      </c>
    </row>
    <row r="16" spans="1:14" ht="15">
      <c r="A16" s="49">
        <v>2000</v>
      </c>
      <c r="B16" s="137">
        <v>169.235</v>
      </c>
      <c r="C16" s="137">
        <v>168.68095238095236</v>
      </c>
      <c r="D16" s="137">
        <v>172.68695652173912</v>
      </c>
      <c r="E16" s="137">
        <v>191.88333333333333</v>
      </c>
      <c r="F16" s="137">
        <v>201.26190476190476</v>
      </c>
      <c r="G16" s="137">
        <v>234.35454545454547</v>
      </c>
      <c r="H16" s="137">
        <v>251.87142857142857</v>
      </c>
      <c r="I16" s="137">
        <v>273.01818181818186</v>
      </c>
      <c r="J16" s="137">
        <v>259.4619047619048</v>
      </c>
      <c r="K16" s="137">
        <v>258.64545454545447</v>
      </c>
      <c r="L16" s="137">
        <v>242.45909090909092</v>
      </c>
      <c r="M16" s="137">
        <v>242.1052631578948</v>
      </c>
      <c r="N16" s="137">
        <f t="shared" si="1"/>
        <v>222.13866801803587</v>
      </c>
    </row>
    <row r="17" spans="1:14" ht="15">
      <c r="A17" s="46">
        <v>2001</v>
      </c>
      <c r="B17" s="136">
        <v>247.95909090909092</v>
      </c>
      <c r="C17" s="136">
        <v>233.755</v>
      </c>
      <c r="D17" s="136">
        <v>224.2863636363637</v>
      </c>
      <c r="E17" s="136">
        <v>227.80526315789476</v>
      </c>
      <c r="F17" s="136">
        <v>249.74285714285716</v>
      </c>
      <c r="G17" s="136">
        <v>265.62380952380954</v>
      </c>
      <c r="H17" s="136">
        <v>258.71363636363634</v>
      </c>
      <c r="I17" s="136">
        <v>237.5090909090909</v>
      </c>
      <c r="J17" s="136">
        <v>221.04</v>
      </c>
      <c r="K17" s="136">
        <v>217.31304347826085</v>
      </c>
      <c r="L17" s="136">
        <v>237.41363636363639</v>
      </c>
      <c r="M17" s="136">
        <v>236.54705882352937</v>
      </c>
      <c r="N17" s="136">
        <f t="shared" si="1"/>
        <v>238.14240419234747</v>
      </c>
    </row>
    <row r="18" spans="1:14" ht="15">
      <c r="A18" s="49">
        <v>2002</v>
      </c>
      <c r="B18" s="137">
        <v>243.5409090909091</v>
      </c>
      <c r="C18" s="137">
        <v>218.12</v>
      </c>
      <c r="D18" s="137">
        <v>214.295</v>
      </c>
      <c r="E18" s="137">
        <v>192.92857142857144</v>
      </c>
      <c r="F18" s="137">
        <v>197.64545454545458</v>
      </c>
      <c r="G18" s="137">
        <v>192.97777777777776</v>
      </c>
      <c r="H18" s="137">
        <v>189.8173913043478</v>
      </c>
      <c r="I18" s="137">
        <v>179.43333333333334</v>
      </c>
      <c r="J18" s="137">
        <v>190.84285714285716</v>
      </c>
      <c r="K18" s="137">
        <v>199.7478260869565</v>
      </c>
      <c r="L18" s="137">
        <v>210.30476190476188</v>
      </c>
      <c r="M18" s="137">
        <v>211.26</v>
      </c>
      <c r="N18" s="137">
        <f t="shared" si="1"/>
        <v>203.40949021791417</v>
      </c>
    </row>
    <row r="19" spans="1:14" ht="15">
      <c r="A19" s="46">
        <v>2003</v>
      </c>
      <c r="B19" s="136">
        <v>225.76818181818183</v>
      </c>
      <c r="C19" s="136">
        <v>237.3</v>
      </c>
      <c r="D19" s="136">
        <v>223.1904761904762</v>
      </c>
      <c r="E19" s="136">
        <v>212.655</v>
      </c>
      <c r="F19" s="136">
        <v>206.52499999999995</v>
      </c>
      <c r="G19" s="136">
        <v>198.4142857142857</v>
      </c>
      <c r="H19" s="136">
        <v>204.2173913043478</v>
      </c>
      <c r="I19" s="136">
        <v>201.37</v>
      </c>
      <c r="J19" s="136">
        <v>185.93181818181816</v>
      </c>
      <c r="K19" s="136">
        <v>178.0826086956522</v>
      </c>
      <c r="L19" s="136">
        <v>182.255</v>
      </c>
      <c r="M19" s="136">
        <v>192.6571428571429</v>
      </c>
      <c r="N19" s="136">
        <f t="shared" si="1"/>
        <v>204.03057539682538</v>
      </c>
    </row>
    <row r="20" spans="1:14" ht="15">
      <c r="A20" s="49">
        <v>2004</v>
      </c>
      <c r="B20" s="137">
        <v>188.6095238095238</v>
      </c>
      <c r="C20" s="137">
        <v>194.45</v>
      </c>
      <c r="D20" s="137">
        <v>213.76521739130428</v>
      </c>
      <c r="E20" s="137">
        <v>225.925</v>
      </c>
      <c r="F20" s="137">
        <v>218.05714285714285</v>
      </c>
      <c r="G20" s="137">
        <v>218.55454545454543</v>
      </c>
      <c r="H20" s="137">
        <v>242.70454545454547</v>
      </c>
      <c r="I20" s="137">
        <v>241.2</v>
      </c>
      <c r="J20" s="137">
        <v>238.2681818181818</v>
      </c>
      <c r="K20" s="137">
        <v>241.54761904761904</v>
      </c>
      <c r="L20" s="137">
        <v>245.31363636363633</v>
      </c>
      <c r="M20" s="137">
        <v>251.9523809523809</v>
      </c>
      <c r="N20" s="137">
        <f t="shared" si="1"/>
        <v>226.69564942907334</v>
      </c>
    </row>
    <row r="21" spans="1:14" ht="15">
      <c r="A21" s="46">
        <v>2005</v>
      </c>
      <c r="B21" s="136">
        <v>260.23999999999995</v>
      </c>
      <c r="C21" s="136">
        <v>266.755</v>
      </c>
      <c r="D21" s="136">
        <v>259.16363636363633</v>
      </c>
      <c r="E21" s="136">
        <v>248.6095238095238</v>
      </c>
      <c r="F21" s="136">
        <v>243.385</v>
      </c>
      <c r="G21" s="136">
        <v>261.46818181818185</v>
      </c>
      <c r="H21" s="136">
        <v>293.88571428571424</v>
      </c>
      <c r="I21" s="136">
        <v>290.9</v>
      </c>
      <c r="J21" s="136">
        <v>302.6</v>
      </c>
      <c r="K21" s="136">
        <v>298.7523809523809</v>
      </c>
      <c r="L21" s="136">
        <v>290.3954545454546</v>
      </c>
      <c r="M21" s="136">
        <v>338.05000000000007</v>
      </c>
      <c r="N21" s="136">
        <f t="shared" si="1"/>
        <v>279.5170743145743</v>
      </c>
    </row>
    <row r="22" spans="1:14" ht="15">
      <c r="A22" s="49">
        <v>2006</v>
      </c>
      <c r="B22" s="137">
        <v>386.13333333333344</v>
      </c>
      <c r="C22" s="137">
        <v>442.145</v>
      </c>
      <c r="D22" s="137">
        <v>451.5434782608696</v>
      </c>
      <c r="E22" s="137">
        <v>467.9</v>
      </c>
      <c r="F22" s="137">
        <v>475.0619047619047</v>
      </c>
      <c r="G22" s="137">
        <v>455.0363636363636</v>
      </c>
      <c r="H22" s="137">
        <v>463.41428571428577</v>
      </c>
      <c r="I22" s="137">
        <v>400.9772727272728</v>
      </c>
      <c r="J22" s="137">
        <v>390.50476190476184</v>
      </c>
      <c r="K22" s="137">
        <v>394.98636363636365</v>
      </c>
      <c r="L22" s="137">
        <v>381.22272727272724</v>
      </c>
      <c r="M22" s="137">
        <v>350.4789473684211</v>
      </c>
      <c r="N22" s="137">
        <f t="shared" si="1"/>
        <v>421.6170365513587</v>
      </c>
    </row>
    <row r="23" spans="1:14" ht="15">
      <c r="A23" s="46">
        <v>2007</v>
      </c>
      <c r="B23" s="136">
        <v>333.52272727272725</v>
      </c>
      <c r="C23" s="136">
        <v>333.42</v>
      </c>
      <c r="D23" s="136">
        <v>343.64090909090913</v>
      </c>
      <c r="E23" s="136">
        <v>320.978947368421</v>
      </c>
      <c r="F23" s="136">
        <v>330.1190476190476</v>
      </c>
      <c r="G23" s="136">
        <v>316.6714285714286</v>
      </c>
      <c r="H23" s="136">
        <v>314.9590909090909</v>
      </c>
      <c r="I23" s="136">
        <v>283.85909090909087</v>
      </c>
      <c r="J23" s="136">
        <v>275.22</v>
      </c>
      <c r="K23" s="136">
        <v>276.8739130434783</v>
      </c>
      <c r="L23" s="136">
        <v>282.74090909090904</v>
      </c>
      <c r="M23" s="136">
        <v>303.2210526315789</v>
      </c>
      <c r="N23" s="136">
        <f t="shared" si="1"/>
        <v>309.60225970889013</v>
      </c>
    </row>
    <row r="24" spans="1:14" ht="15">
      <c r="A24" s="49">
        <v>2008</v>
      </c>
      <c r="B24" s="137">
        <v>334.48636363636365</v>
      </c>
      <c r="C24" s="137">
        <v>359.9809523809524</v>
      </c>
      <c r="D24" s="137">
        <v>349.3578947368421</v>
      </c>
      <c r="E24" s="137">
        <v>351.9727272727273</v>
      </c>
      <c r="F24" s="137">
        <v>329.07619047619045</v>
      </c>
      <c r="G24" s="137">
        <v>360.45714285714286</v>
      </c>
      <c r="H24" s="137">
        <v>378.7652173913044</v>
      </c>
      <c r="I24" s="137">
        <v>394.48</v>
      </c>
      <c r="J24" s="137">
        <v>383.01363636363635</v>
      </c>
      <c r="K24" s="137">
        <v>332.39130434782606</v>
      </c>
      <c r="L24" s="137">
        <v>326.845</v>
      </c>
      <c r="M24" s="137">
        <v>314.92380952380955</v>
      </c>
      <c r="N24" s="137">
        <f t="shared" si="1"/>
        <v>351.3125199155663</v>
      </c>
    </row>
    <row r="25" spans="1:14" ht="15">
      <c r="A25" s="46">
        <v>2009</v>
      </c>
      <c r="B25" s="136">
        <v>345.4333333333333</v>
      </c>
      <c r="C25" s="136">
        <v>390.62</v>
      </c>
      <c r="D25" s="136">
        <v>393.1636363636363</v>
      </c>
      <c r="E25" s="136">
        <v>405.64</v>
      </c>
      <c r="F25" s="136">
        <v>443.06842105263155</v>
      </c>
      <c r="G25" s="136">
        <v>440.3772727272728</v>
      </c>
      <c r="H25" s="136">
        <v>460.6173913043477</v>
      </c>
      <c r="I25" s="136">
        <v>547.4649999999999</v>
      </c>
      <c r="J25" s="136">
        <v>565.1318181818183</v>
      </c>
      <c r="K25" s="136">
        <v>584.2818181818183</v>
      </c>
      <c r="L25" s="136">
        <v>597.7285714285714</v>
      </c>
      <c r="M25" s="136">
        <v>653.0190476190476</v>
      </c>
      <c r="N25" s="136">
        <f>AVERAGE(B25:M25)</f>
        <v>485.545525849373</v>
      </c>
    </row>
    <row r="26" spans="1:14" ht="15">
      <c r="A26" s="49">
        <v>2010</v>
      </c>
      <c r="B26" s="137">
        <v>734.645</v>
      </c>
      <c r="C26" s="137">
        <v>717.315</v>
      </c>
      <c r="D26" s="137">
        <v>540.7</v>
      </c>
      <c r="E26" s="137">
        <v>492.7600000000001</v>
      </c>
      <c r="F26" s="137">
        <v>471.8842105263158</v>
      </c>
      <c r="G26" s="137">
        <v>508.7681818181818</v>
      </c>
      <c r="H26" s="137">
        <v>571.9181818181819</v>
      </c>
      <c r="I26" s="137">
        <v>557.2619047619047</v>
      </c>
      <c r="J26" s="137">
        <v>614.2409090909091</v>
      </c>
      <c r="K26" s="137">
        <v>688.1190476190475</v>
      </c>
      <c r="L26" s="137">
        <v>729.9545454545456</v>
      </c>
      <c r="M26" s="137">
        <v>766.7285714285713</v>
      </c>
      <c r="N26" s="137">
        <f>AVERAGE(B26:M26)</f>
        <v>616.1912960431382</v>
      </c>
    </row>
    <row r="27" spans="1:10" ht="15">
      <c r="A27" s="52"/>
      <c r="B27" s="52"/>
      <c r="C27" s="53"/>
      <c r="D27" s="52"/>
      <c r="E27" s="52"/>
      <c r="F27" s="52"/>
      <c r="G27" s="52"/>
      <c r="H27" s="52"/>
      <c r="I27" s="52"/>
      <c r="J27" s="52"/>
    </row>
    <row r="28" ht="15">
      <c r="A28" s="56" t="s">
        <v>77</v>
      </c>
    </row>
    <row r="29" ht="15">
      <c r="A29" s="25" t="s">
        <v>146</v>
      </c>
    </row>
    <row r="30" ht="15">
      <c r="A30" s="48"/>
    </row>
    <row r="31" ht="15">
      <c r="A31" s="57" t="s">
        <v>144</v>
      </c>
    </row>
  </sheetData>
  <sheetProtection/>
  <conditionalFormatting sqref="A14 A16 A18 A20 A22 A12 A6 A8 A10 A24">
    <cfRule type="cellIs" priority="2" dxfId="20" operator="equal">
      <formula>0</formula>
    </cfRule>
  </conditionalFormatting>
  <conditionalFormatting sqref="A26">
    <cfRule type="cellIs" priority="1" dxfId="2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PageLayoutView="0" workbookViewId="0" topLeftCell="A1">
      <selection activeCell="A1" sqref="A1"/>
    </sheetView>
  </sheetViews>
  <sheetFormatPr defaultColWidth="11.57421875" defaultRowHeight="15"/>
  <cols>
    <col min="1" max="7" width="16.57421875" style="2" customWidth="1"/>
    <col min="8" max="16384" width="11.57421875" style="2" customWidth="1"/>
  </cols>
  <sheetData>
    <row r="1" spans="1:7" ht="15">
      <c r="A1" s="1" t="s">
        <v>13</v>
      </c>
      <c r="B1" s="5"/>
      <c r="C1" s="5"/>
      <c r="D1" s="5"/>
      <c r="E1" s="5"/>
      <c r="F1" s="5"/>
      <c r="G1" s="5"/>
    </row>
    <row r="2" spans="1:7" ht="15">
      <c r="A2" s="1" t="s">
        <v>277</v>
      </c>
      <c r="B2" s="5"/>
      <c r="C2" s="5"/>
      <c r="D2" s="5"/>
      <c r="E2" s="5"/>
      <c r="F2" s="5"/>
      <c r="G2" s="5"/>
    </row>
    <row r="3" spans="1:7" ht="15">
      <c r="A3" s="1" t="s">
        <v>27</v>
      </c>
      <c r="B3" s="5"/>
      <c r="C3" s="5"/>
      <c r="D3" s="5"/>
      <c r="E3" s="5"/>
      <c r="F3" s="5"/>
      <c r="G3" s="5"/>
    </row>
    <row r="4" spans="1:7" ht="30.75" customHeight="1">
      <c r="A4" s="141" t="s">
        <v>147</v>
      </c>
      <c r="B4" s="141" t="s">
        <v>53</v>
      </c>
      <c r="C4" s="141" t="s">
        <v>56</v>
      </c>
      <c r="D4" s="141" t="s">
        <v>148</v>
      </c>
      <c r="E4" s="141" t="s">
        <v>149</v>
      </c>
      <c r="F4" s="141" t="s">
        <v>150</v>
      </c>
      <c r="G4" s="141" t="s">
        <v>151</v>
      </c>
    </row>
    <row r="5" spans="1:7" ht="15">
      <c r="A5" s="142" t="s">
        <v>152</v>
      </c>
      <c r="B5" s="73">
        <v>355000</v>
      </c>
      <c r="C5" s="73">
        <v>340000</v>
      </c>
      <c r="D5" s="73">
        <v>150014</v>
      </c>
      <c r="E5" s="53">
        <v>194054</v>
      </c>
      <c r="F5" s="53">
        <v>144103</v>
      </c>
      <c r="G5" s="3" t="s">
        <v>153</v>
      </c>
    </row>
    <row r="6" spans="1:7" ht="15">
      <c r="A6" s="143" t="s">
        <v>154</v>
      </c>
      <c r="B6" s="74">
        <v>510000</v>
      </c>
      <c r="C6" s="74">
        <v>520000</v>
      </c>
      <c r="D6" s="74">
        <v>11717</v>
      </c>
      <c r="E6" s="74">
        <v>12345</v>
      </c>
      <c r="F6" s="74">
        <v>366318</v>
      </c>
      <c r="G6" s="50" t="s">
        <v>155</v>
      </c>
    </row>
    <row r="7" spans="1:7" ht="15">
      <c r="A7" s="142" t="s">
        <v>156</v>
      </c>
      <c r="B7" s="73">
        <v>1075000</v>
      </c>
      <c r="C7" s="73">
        <v>1170000</v>
      </c>
      <c r="D7" s="73">
        <v>151995</v>
      </c>
      <c r="E7" s="17">
        <v>62358</v>
      </c>
      <c r="F7" s="17">
        <v>520228</v>
      </c>
      <c r="G7" s="3" t="s">
        <v>157</v>
      </c>
    </row>
    <row r="8" spans="1:7" ht="15">
      <c r="A8" s="143" t="s">
        <v>158</v>
      </c>
      <c r="B8" s="74">
        <v>650000</v>
      </c>
      <c r="C8" s="74">
        <v>1115000</v>
      </c>
      <c r="D8" s="74">
        <v>544545</v>
      </c>
      <c r="E8" s="74">
        <v>0</v>
      </c>
      <c r="F8" s="74">
        <v>421623</v>
      </c>
      <c r="G8" s="50" t="s">
        <v>159</v>
      </c>
    </row>
    <row r="9" spans="1:7" ht="15">
      <c r="A9" s="142" t="s">
        <v>160</v>
      </c>
      <c r="B9" s="73">
        <v>2598495.535727905</v>
      </c>
      <c r="C9" s="73">
        <f>2!I29</f>
        <v>1651034.3947118158</v>
      </c>
      <c r="D9" s="73">
        <v>138295.2093734228</v>
      </c>
      <c r="E9" s="36">
        <v>1053938.7862059178</v>
      </c>
      <c r="F9" s="36">
        <v>108123.41343585207</v>
      </c>
      <c r="G9" s="3" t="s">
        <v>157</v>
      </c>
    </row>
    <row r="10" spans="1:6" ht="15">
      <c r="A10" s="52"/>
      <c r="B10" s="53"/>
      <c r="C10" s="53"/>
      <c r="D10" s="53"/>
      <c r="E10" s="17"/>
      <c r="F10" s="17"/>
    </row>
    <row r="11" ht="15">
      <c r="A11" s="39" t="s">
        <v>45</v>
      </c>
    </row>
    <row r="13" ht="15">
      <c r="A13" s="57" t="s">
        <v>161</v>
      </c>
    </row>
    <row r="16" ht="15">
      <c r="C16" s="144"/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11.00390625" style="2" customWidth="1"/>
    <col min="2" max="11" width="13.28125" style="2" customWidth="1"/>
    <col min="12" max="16384" width="11.57421875" style="2" customWidth="1"/>
  </cols>
  <sheetData>
    <row r="1" spans="1:11" ht="15">
      <c r="A1" s="1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1" t="s">
        <v>278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1" t="s">
        <v>162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3.75" customHeight="1">
      <c r="A4" s="92" t="s">
        <v>52</v>
      </c>
      <c r="B4" s="92" t="s">
        <v>53</v>
      </c>
      <c r="C4" s="92" t="s">
        <v>56</v>
      </c>
      <c r="D4" s="92" t="s">
        <v>149</v>
      </c>
      <c r="E4" s="92" t="s">
        <v>148</v>
      </c>
      <c r="F4" s="92" t="s">
        <v>163</v>
      </c>
      <c r="G4" s="92" t="s">
        <v>164</v>
      </c>
      <c r="H4" s="92" t="s">
        <v>150</v>
      </c>
      <c r="I4" s="92" t="s">
        <v>165</v>
      </c>
      <c r="J4" s="92" t="s">
        <v>166</v>
      </c>
      <c r="K4" s="92" t="s">
        <v>167</v>
      </c>
    </row>
    <row r="5" spans="1:11" ht="15">
      <c r="A5" s="46">
        <v>1990</v>
      </c>
      <c r="B5" s="145">
        <v>111088</v>
      </c>
      <c r="C5" s="145">
        <v>107887</v>
      </c>
      <c r="D5" s="145">
        <v>28468</v>
      </c>
      <c r="E5" s="145">
        <v>27732</v>
      </c>
      <c r="F5" s="145">
        <v>23454</v>
      </c>
      <c r="G5" s="145">
        <v>22721</v>
      </c>
      <c r="H5" s="145">
        <v>47327</v>
      </c>
      <c r="I5" s="145">
        <f>H5-44817</f>
        <v>2510</v>
      </c>
      <c r="J5" s="146">
        <f>H5/C5*100</f>
        <v>43.86719437930427</v>
      </c>
      <c r="K5" s="147">
        <v>20.6</v>
      </c>
    </row>
    <row r="6" spans="1:11" ht="15">
      <c r="A6" s="49">
        <v>1991</v>
      </c>
      <c r="B6" s="148">
        <v>112391</v>
      </c>
      <c r="C6" s="148">
        <v>108949</v>
      </c>
      <c r="D6" s="148">
        <v>27265</v>
      </c>
      <c r="E6" s="148">
        <v>26291</v>
      </c>
      <c r="F6" s="148">
        <v>22185</v>
      </c>
      <c r="G6" s="148">
        <v>21255</v>
      </c>
      <c r="H6" s="148">
        <v>50246</v>
      </c>
      <c r="I6" s="148">
        <f>H6-H5</f>
        <v>2919</v>
      </c>
      <c r="J6" s="149">
        <f>H6/C6*100</f>
        <v>46.11882623980028</v>
      </c>
      <c r="K6" s="150">
        <v>21.6</v>
      </c>
    </row>
    <row r="7" spans="1:11" ht="15">
      <c r="A7" s="46">
        <v>1992</v>
      </c>
      <c r="B7" s="145">
        <v>117428</v>
      </c>
      <c r="C7" s="145">
        <v>112116</v>
      </c>
      <c r="D7" s="145">
        <v>31890</v>
      </c>
      <c r="E7" s="145">
        <v>30837</v>
      </c>
      <c r="F7" s="145">
        <v>22932</v>
      </c>
      <c r="G7" s="145">
        <v>21852</v>
      </c>
      <c r="H7" s="145">
        <v>53522</v>
      </c>
      <c r="I7" s="145">
        <f>H7-H6</f>
        <v>3276</v>
      </c>
      <c r="J7" s="146">
        <f aca="true" t="shared" si="0" ref="J7:J21">H7/C7*100</f>
        <v>47.73805701238004</v>
      </c>
      <c r="K7" s="147">
        <v>20.7</v>
      </c>
    </row>
    <row r="8" spans="1:11" ht="15">
      <c r="A8" s="49">
        <v>1993</v>
      </c>
      <c r="B8" s="148">
        <v>111893</v>
      </c>
      <c r="C8" s="148">
        <v>111172</v>
      </c>
      <c r="D8" s="148">
        <v>29158</v>
      </c>
      <c r="E8" s="148">
        <v>29078</v>
      </c>
      <c r="F8" s="148">
        <v>22613</v>
      </c>
      <c r="G8" s="148">
        <v>22619</v>
      </c>
      <c r="H8" s="148">
        <v>54247</v>
      </c>
      <c r="I8" s="148">
        <f aca="true" t="shared" si="1" ref="I8:I19">H8-H7</f>
        <v>725</v>
      </c>
      <c r="J8" s="149">
        <f t="shared" si="0"/>
        <v>48.79556003310186</v>
      </c>
      <c r="K8" s="150">
        <v>20.2</v>
      </c>
    </row>
    <row r="9" spans="1:11" ht="15">
      <c r="A9" s="46">
        <v>1994</v>
      </c>
      <c r="B9" s="145">
        <v>110458</v>
      </c>
      <c r="C9" s="145">
        <v>112550</v>
      </c>
      <c r="D9" s="145">
        <v>30020</v>
      </c>
      <c r="E9" s="145">
        <v>30222</v>
      </c>
      <c r="F9" s="145">
        <v>22362</v>
      </c>
      <c r="G9" s="145">
        <v>22302</v>
      </c>
      <c r="H9" s="145">
        <v>52361</v>
      </c>
      <c r="I9" s="145">
        <f t="shared" si="1"/>
        <v>-1886</v>
      </c>
      <c r="J9" s="146">
        <f t="shared" si="0"/>
        <v>46.5224344735673</v>
      </c>
      <c r="K9" s="147">
        <v>20.2</v>
      </c>
    </row>
    <row r="10" spans="1:11" ht="15">
      <c r="A10" s="49">
        <v>1995</v>
      </c>
      <c r="B10" s="148">
        <v>117883</v>
      </c>
      <c r="C10" s="148">
        <v>116196</v>
      </c>
      <c r="D10" s="148">
        <v>33040</v>
      </c>
      <c r="E10" s="148">
        <v>34267</v>
      </c>
      <c r="F10" s="148">
        <v>25201</v>
      </c>
      <c r="G10" s="148">
        <v>26306</v>
      </c>
      <c r="H10" s="148">
        <v>55275</v>
      </c>
      <c r="I10" s="148">
        <f t="shared" si="1"/>
        <v>2914</v>
      </c>
      <c r="J10" s="149">
        <f t="shared" si="0"/>
        <v>47.57048435402251</v>
      </c>
      <c r="K10" s="150">
        <v>20.7</v>
      </c>
    </row>
    <row r="11" spans="1:11" ht="15">
      <c r="A11" s="46">
        <v>1996</v>
      </c>
      <c r="B11" s="145">
        <v>125014</v>
      </c>
      <c r="C11" s="145">
        <v>119768</v>
      </c>
      <c r="D11" s="145">
        <v>35300</v>
      </c>
      <c r="E11" s="145">
        <v>35300</v>
      </c>
      <c r="F11" s="145">
        <v>25856</v>
      </c>
      <c r="G11" s="145">
        <v>26629</v>
      </c>
      <c r="H11" s="145">
        <v>60521</v>
      </c>
      <c r="I11" s="145">
        <f t="shared" si="1"/>
        <v>5246</v>
      </c>
      <c r="J11" s="146">
        <f t="shared" si="0"/>
        <v>50.53186159909158</v>
      </c>
      <c r="K11" s="147">
        <v>21</v>
      </c>
    </row>
    <row r="12" spans="1:11" ht="15">
      <c r="A12" s="49">
        <v>1997</v>
      </c>
      <c r="B12" s="148">
        <v>124981</v>
      </c>
      <c r="C12" s="148">
        <v>122033</v>
      </c>
      <c r="D12" s="148">
        <v>36856</v>
      </c>
      <c r="E12" s="148">
        <v>36856</v>
      </c>
      <c r="F12" s="148">
        <v>28556</v>
      </c>
      <c r="G12" s="148">
        <v>28745</v>
      </c>
      <c r="H12" s="148">
        <v>63469</v>
      </c>
      <c r="I12" s="148">
        <f t="shared" si="1"/>
        <v>2948</v>
      </c>
      <c r="J12" s="149">
        <f t="shared" si="0"/>
        <v>52.00970229364188</v>
      </c>
      <c r="K12" s="150">
        <v>21.1</v>
      </c>
    </row>
    <row r="13" spans="1:11" ht="15">
      <c r="A13" s="46">
        <v>1998</v>
      </c>
      <c r="B13" s="145">
        <v>125856</v>
      </c>
      <c r="C13" s="145">
        <v>123047</v>
      </c>
      <c r="D13" s="145">
        <v>37679</v>
      </c>
      <c r="E13" s="145">
        <v>37675</v>
      </c>
      <c r="F13" s="145">
        <v>30472</v>
      </c>
      <c r="G13" s="145">
        <v>30856</v>
      </c>
      <c r="H13" s="145">
        <v>66274</v>
      </c>
      <c r="I13" s="145">
        <f t="shared" si="1"/>
        <v>2805</v>
      </c>
      <c r="J13" s="146">
        <f t="shared" si="0"/>
        <v>53.860719887522656</v>
      </c>
      <c r="K13" s="147">
        <v>21</v>
      </c>
    </row>
    <row r="14" spans="1:11" ht="15">
      <c r="A14" s="49">
        <v>1999</v>
      </c>
      <c r="B14" s="148">
        <v>134964</v>
      </c>
      <c r="C14" s="148">
        <v>126280</v>
      </c>
      <c r="D14" s="148">
        <v>39912</v>
      </c>
      <c r="E14" s="148">
        <v>39912</v>
      </c>
      <c r="F14" s="148">
        <v>32171</v>
      </c>
      <c r="G14" s="148">
        <v>32415</v>
      </c>
      <c r="H14" s="148">
        <v>74959</v>
      </c>
      <c r="I14" s="148">
        <f t="shared" si="1"/>
        <v>8685</v>
      </c>
      <c r="J14" s="149">
        <f t="shared" si="0"/>
        <v>59.35936015204308</v>
      </c>
      <c r="K14" s="150">
        <v>21.3</v>
      </c>
    </row>
    <row r="15" spans="1:11" ht="15">
      <c r="A15" s="46">
        <v>2000</v>
      </c>
      <c r="B15" s="145">
        <v>130022</v>
      </c>
      <c r="C15" s="145">
        <v>127313</v>
      </c>
      <c r="D15" s="145">
        <v>36529</v>
      </c>
      <c r="E15" s="145">
        <v>36723</v>
      </c>
      <c r="F15" s="145">
        <v>27932</v>
      </c>
      <c r="G15" s="145">
        <v>28615</v>
      </c>
      <c r="H15" s="145">
        <v>77863</v>
      </c>
      <c r="I15" s="145">
        <f t="shared" si="1"/>
        <v>2904</v>
      </c>
      <c r="J15" s="146">
        <f t="shared" si="0"/>
        <v>61.158719062468094</v>
      </c>
      <c r="K15" s="147">
        <v>21.1</v>
      </c>
    </row>
    <row r="16" spans="1:11" ht="15">
      <c r="A16" s="49">
        <v>2001</v>
      </c>
      <c r="B16" s="148">
        <v>130653</v>
      </c>
      <c r="C16" s="148">
        <v>131500</v>
      </c>
      <c r="D16" s="148">
        <v>41151</v>
      </c>
      <c r="E16" s="148">
        <v>41151</v>
      </c>
      <c r="F16" s="148">
        <v>32143</v>
      </c>
      <c r="G16" s="148">
        <v>32673</v>
      </c>
      <c r="H16" s="148">
        <v>77015</v>
      </c>
      <c r="I16" s="148">
        <f>H16-H15</f>
        <v>-848</v>
      </c>
      <c r="J16" s="149">
        <f t="shared" si="0"/>
        <v>58.56653992395437</v>
      </c>
      <c r="K16" s="150">
        <v>21.6</v>
      </c>
    </row>
    <row r="17" spans="1:11" ht="15">
      <c r="A17" s="46">
        <v>2002</v>
      </c>
      <c r="B17" s="145">
        <v>142091</v>
      </c>
      <c r="C17" s="145">
        <v>137582</v>
      </c>
      <c r="D17" s="145">
        <v>43605</v>
      </c>
      <c r="E17" s="145">
        <v>43605</v>
      </c>
      <c r="F17" s="145">
        <v>33315</v>
      </c>
      <c r="G17" s="145">
        <v>34090</v>
      </c>
      <c r="H17" s="145">
        <v>81523</v>
      </c>
      <c r="I17" s="145">
        <f>H17-H16</f>
        <v>4508</v>
      </c>
      <c r="J17" s="146">
        <f t="shared" si="0"/>
        <v>59.25411754444622</v>
      </c>
      <c r="K17" s="147">
        <v>22.3</v>
      </c>
    </row>
    <row r="18" spans="1:11" ht="15">
      <c r="A18" s="49">
        <v>2003</v>
      </c>
      <c r="B18" s="148">
        <v>148125.083</v>
      </c>
      <c r="C18" s="148">
        <v>141362.161</v>
      </c>
      <c r="D18" s="148">
        <v>45094.014</v>
      </c>
      <c r="E18" s="148">
        <v>45103.735</v>
      </c>
      <c r="F18" s="148">
        <v>35516</v>
      </c>
      <c r="G18" s="148">
        <v>35748</v>
      </c>
      <c r="H18" s="148">
        <v>88295</v>
      </c>
      <c r="I18" s="148">
        <f t="shared" si="1"/>
        <v>6772</v>
      </c>
      <c r="J18" s="149">
        <f t="shared" si="0"/>
        <v>62.460137405511226</v>
      </c>
      <c r="K18" s="150">
        <v>22.7</v>
      </c>
    </row>
    <row r="19" spans="1:11" ht="15">
      <c r="A19" s="46">
        <v>2004</v>
      </c>
      <c r="B19" s="145">
        <v>147285.145</v>
      </c>
      <c r="C19" s="145">
        <v>146680.9</v>
      </c>
      <c r="D19" s="145">
        <v>45955.059</v>
      </c>
      <c r="E19" s="145">
        <v>45920.514</v>
      </c>
      <c r="F19" s="145">
        <v>35562</v>
      </c>
      <c r="G19" s="145">
        <v>35663</v>
      </c>
      <c r="H19" s="145">
        <v>88865</v>
      </c>
      <c r="I19" s="145">
        <f t="shared" si="1"/>
        <v>570</v>
      </c>
      <c r="J19" s="146">
        <f t="shared" si="0"/>
        <v>60.583893335805826</v>
      </c>
      <c r="K19" s="147">
        <v>23.4</v>
      </c>
    </row>
    <row r="20" spans="1:11" ht="15">
      <c r="A20" s="49">
        <v>2005</v>
      </c>
      <c r="B20" s="148">
        <v>140680.524</v>
      </c>
      <c r="C20" s="148">
        <v>148179.389</v>
      </c>
      <c r="D20" s="148">
        <v>47924.491</v>
      </c>
      <c r="E20" s="148">
        <v>47904.663</v>
      </c>
      <c r="F20" s="148">
        <v>38857</v>
      </c>
      <c r="G20" s="148">
        <v>38822</v>
      </c>
      <c r="H20" s="148">
        <v>81347</v>
      </c>
      <c r="I20" s="148">
        <f>H20-H19</f>
        <v>-7518</v>
      </c>
      <c r="J20" s="149">
        <f t="shared" si="0"/>
        <v>54.897648417216786</v>
      </c>
      <c r="K20" s="150">
        <v>23.3</v>
      </c>
    </row>
    <row r="21" spans="1:11" ht="15">
      <c r="A21" s="46">
        <v>2006</v>
      </c>
      <c r="B21" s="145">
        <v>152346.689</v>
      </c>
      <c r="C21" s="145">
        <v>154094.034</v>
      </c>
      <c r="D21" s="145">
        <v>49619.654</v>
      </c>
      <c r="E21" s="145">
        <v>49609.986</v>
      </c>
      <c r="F21" s="145">
        <v>39480</v>
      </c>
      <c r="G21" s="145">
        <v>39522</v>
      </c>
      <c r="H21" s="145">
        <v>79589</v>
      </c>
      <c r="I21" s="145">
        <f>H21-H20</f>
        <v>-1758</v>
      </c>
      <c r="J21" s="146">
        <f t="shared" si="0"/>
        <v>51.64963102984246</v>
      </c>
      <c r="K21" s="147">
        <v>23.6</v>
      </c>
    </row>
    <row r="22" spans="1:11" ht="15">
      <c r="A22" s="49">
        <v>2007</v>
      </c>
      <c r="B22" s="148">
        <v>165659.016</v>
      </c>
      <c r="C22" s="148">
        <v>157678.335</v>
      </c>
      <c r="D22" s="148">
        <v>48794.509</v>
      </c>
      <c r="E22" s="148">
        <v>48804.889</v>
      </c>
      <c r="F22" s="148">
        <v>37399</v>
      </c>
      <c r="G22" s="148">
        <v>37506</v>
      </c>
      <c r="H22" s="148">
        <v>87581</v>
      </c>
      <c r="I22" s="148">
        <f>H22-H21</f>
        <v>7992</v>
      </c>
      <c r="J22" s="149">
        <f>H22/C22*100</f>
        <v>55.54409234470925</v>
      </c>
      <c r="K22" s="150">
        <v>24</v>
      </c>
    </row>
    <row r="23" spans="1:11" ht="15">
      <c r="A23" s="46">
        <v>2008</v>
      </c>
      <c r="B23" s="145">
        <v>161570.879</v>
      </c>
      <c r="C23" s="145">
        <v>162670.531</v>
      </c>
      <c r="D23" s="145">
        <v>48331.482</v>
      </c>
      <c r="E23" s="145">
        <v>48327.558</v>
      </c>
      <c r="F23" s="145">
        <v>38070</v>
      </c>
      <c r="G23" s="145">
        <v>38150</v>
      </c>
      <c r="H23" s="145">
        <v>86477</v>
      </c>
      <c r="I23" s="145">
        <f>H23-H22</f>
        <v>-1104</v>
      </c>
      <c r="J23" s="146">
        <f>H23/C23*100</f>
        <v>53.16082726747846</v>
      </c>
      <c r="K23" s="147">
        <v>24.5</v>
      </c>
    </row>
    <row r="24" spans="1:11" ht="15">
      <c r="A24" s="49">
        <v>2009</v>
      </c>
      <c r="B24" s="148">
        <v>149822.423</v>
      </c>
      <c r="C24" s="148">
        <v>160997.425</v>
      </c>
      <c r="D24" s="148">
        <v>49799.389</v>
      </c>
      <c r="E24" s="148">
        <v>49792.382</v>
      </c>
      <c r="F24" s="148">
        <v>40232</v>
      </c>
      <c r="G24" s="148">
        <v>40222</v>
      </c>
      <c r="H24" s="148">
        <v>75295</v>
      </c>
      <c r="I24" s="148">
        <f>H24-H23</f>
        <v>-11182</v>
      </c>
      <c r="J24" s="149">
        <f>H24/C24*100</f>
        <v>46.76782874011805</v>
      </c>
      <c r="K24" s="150">
        <v>23.9</v>
      </c>
    </row>
    <row r="25" spans="1:10" ht="15">
      <c r="A25" s="52"/>
      <c r="B25" s="52"/>
      <c r="C25" s="53"/>
      <c r="D25" s="52"/>
      <c r="E25" s="52"/>
      <c r="F25" s="52"/>
      <c r="G25" s="52"/>
      <c r="H25" s="52"/>
      <c r="I25" s="52"/>
      <c r="J25" s="52"/>
    </row>
    <row r="26" spans="1:10" ht="15">
      <c r="A26" s="39" t="s">
        <v>45</v>
      </c>
      <c r="B26" s="151"/>
      <c r="C26" s="151"/>
      <c r="D26" s="151"/>
      <c r="E26" s="151"/>
      <c r="F26" s="52"/>
      <c r="G26" s="52"/>
      <c r="H26" s="52"/>
      <c r="I26" s="52"/>
      <c r="J26" s="52"/>
    </row>
    <row r="27" ht="15">
      <c r="A27" s="56" t="s">
        <v>77</v>
      </c>
    </row>
    <row r="28" ht="17.25">
      <c r="A28" s="25" t="s">
        <v>168</v>
      </c>
    </row>
    <row r="29" ht="15">
      <c r="A29" s="48"/>
    </row>
    <row r="30" ht="15">
      <c r="A30" s="57" t="s">
        <v>169</v>
      </c>
    </row>
  </sheetData>
  <sheetProtection/>
  <conditionalFormatting sqref="A6">
    <cfRule type="cellIs" priority="10" dxfId="20" operator="equal">
      <formula>0</formula>
    </cfRule>
  </conditionalFormatting>
  <conditionalFormatting sqref="A8">
    <cfRule type="cellIs" priority="9" dxfId="20" operator="equal">
      <formula>0</formula>
    </cfRule>
  </conditionalFormatting>
  <conditionalFormatting sqref="A10">
    <cfRule type="cellIs" priority="8" dxfId="20" operator="equal">
      <formula>0</formula>
    </cfRule>
  </conditionalFormatting>
  <conditionalFormatting sqref="A12">
    <cfRule type="cellIs" priority="7" dxfId="20" operator="equal">
      <formula>0</formula>
    </cfRule>
  </conditionalFormatting>
  <conditionalFormatting sqref="A14">
    <cfRule type="cellIs" priority="6" dxfId="20" operator="equal">
      <formula>0</formula>
    </cfRule>
  </conditionalFormatting>
  <conditionalFormatting sqref="A16">
    <cfRule type="cellIs" priority="5" dxfId="20" operator="equal">
      <formula>0</formula>
    </cfRule>
  </conditionalFormatting>
  <conditionalFormatting sqref="A18">
    <cfRule type="cellIs" priority="4" dxfId="20" operator="equal">
      <formula>0</formula>
    </cfRule>
  </conditionalFormatting>
  <conditionalFormatting sqref="A20">
    <cfRule type="cellIs" priority="3" dxfId="20" operator="equal">
      <formula>0</formula>
    </cfRule>
  </conditionalFormatting>
  <conditionalFormatting sqref="A22">
    <cfRule type="cellIs" priority="2" dxfId="20" operator="equal">
      <formula>0</formula>
    </cfRule>
  </conditionalFormatting>
  <conditionalFormatting sqref="A24">
    <cfRule type="cellIs" priority="1" dxfId="2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3.57421875" style="2" customWidth="1"/>
    <col min="2" max="2" width="17.140625" style="2" customWidth="1"/>
    <col min="3" max="4" width="14.7109375" style="2" customWidth="1"/>
    <col min="5" max="5" width="13.421875" style="2" customWidth="1"/>
    <col min="6" max="16384" width="11.57421875" style="2" customWidth="1"/>
  </cols>
  <sheetData>
    <row r="1" spans="1:5" ht="15">
      <c r="A1" s="1" t="s">
        <v>15</v>
      </c>
      <c r="B1" s="5"/>
      <c r="C1" s="5"/>
      <c r="D1" s="5"/>
      <c r="E1" s="5"/>
    </row>
    <row r="2" spans="1:5" ht="15">
      <c r="A2" s="1" t="s">
        <v>279</v>
      </c>
      <c r="B2" s="5"/>
      <c r="C2" s="5"/>
      <c r="D2" s="5"/>
      <c r="E2" s="5"/>
    </row>
    <row r="3" spans="1:5" ht="15">
      <c r="A3" s="1" t="s">
        <v>162</v>
      </c>
      <c r="B3" s="5"/>
      <c r="C3" s="5"/>
      <c r="D3" s="5"/>
      <c r="E3" s="5"/>
    </row>
    <row r="4" spans="1:5" ht="30">
      <c r="A4" s="92" t="s">
        <v>52</v>
      </c>
      <c r="B4" s="92" t="s">
        <v>170</v>
      </c>
      <c r="C4" s="92" t="s">
        <v>171</v>
      </c>
      <c r="D4" s="92" t="s">
        <v>39</v>
      </c>
      <c r="E4" s="92" t="s">
        <v>172</v>
      </c>
    </row>
    <row r="5" spans="1:9" ht="15">
      <c r="A5" s="49">
        <v>1998</v>
      </c>
      <c r="B5" s="152">
        <v>18193.479962924728</v>
      </c>
      <c r="C5" s="152">
        <v>19485.520037075272</v>
      </c>
      <c r="D5" s="74">
        <f>SUM(B5:C5)</f>
        <v>37679</v>
      </c>
      <c r="E5" s="153">
        <f>B5/D5</f>
        <v>0.4828546395319602</v>
      </c>
      <c r="F5" s="55"/>
      <c r="H5" s="81"/>
      <c r="I5" s="154"/>
    </row>
    <row r="6" spans="1:9" ht="15">
      <c r="A6" s="72">
        <v>1999</v>
      </c>
      <c r="B6" s="155">
        <v>17457.46016270144</v>
      </c>
      <c r="C6" s="155">
        <v>22454.53983729856</v>
      </c>
      <c r="D6" s="73">
        <f aca="true" t="shared" si="0" ref="D6:D15">SUM(B6:C6)</f>
        <v>39912</v>
      </c>
      <c r="E6" s="55">
        <f aca="true" t="shared" si="1" ref="E6:E13">B6/D6</f>
        <v>0.43739878138658655</v>
      </c>
      <c r="F6" s="55"/>
      <c r="H6" s="81"/>
      <c r="I6" s="154"/>
    </row>
    <row r="7" spans="1:9" ht="15">
      <c r="A7" s="49">
        <v>2000</v>
      </c>
      <c r="B7" s="152">
        <v>16090.386453611432</v>
      </c>
      <c r="C7" s="152">
        <v>20438.613546388566</v>
      </c>
      <c r="D7" s="74">
        <f t="shared" si="0"/>
        <v>36529</v>
      </c>
      <c r="E7" s="153">
        <f t="shared" si="1"/>
        <v>0.44048253315479297</v>
      </c>
      <c r="F7" s="55"/>
      <c r="H7" s="81"/>
      <c r="I7" s="154"/>
    </row>
    <row r="8" spans="1:9" ht="15">
      <c r="A8" s="72">
        <v>2001</v>
      </c>
      <c r="B8" s="156">
        <v>18549.105133740082</v>
      </c>
      <c r="C8" s="156">
        <v>22601.894866259918</v>
      </c>
      <c r="D8" s="73">
        <f t="shared" si="0"/>
        <v>41151</v>
      </c>
      <c r="E8" s="55">
        <f t="shared" si="1"/>
        <v>0.4507570929926389</v>
      </c>
      <c r="F8" s="55"/>
      <c r="H8" s="81"/>
      <c r="I8" s="154"/>
    </row>
    <row r="9" spans="1:9" ht="15">
      <c r="A9" s="49">
        <v>2002</v>
      </c>
      <c r="B9" s="152">
        <v>20755.395</v>
      </c>
      <c r="C9" s="152">
        <v>22850.051</v>
      </c>
      <c r="D9" s="74">
        <f t="shared" si="0"/>
        <v>43605.445999999996</v>
      </c>
      <c r="E9" s="153">
        <f t="shared" si="1"/>
        <v>0.47598171567835823</v>
      </c>
      <c r="F9" s="55"/>
      <c r="H9" s="81"/>
      <c r="I9" s="154"/>
    </row>
    <row r="10" spans="1:9" ht="15">
      <c r="A10" s="72">
        <v>2003</v>
      </c>
      <c r="B10" s="156">
        <v>21514.571</v>
      </c>
      <c r="C10" s="156">
        <v>23579.443</v>
      </c>
      <c r="D10" s="73">
        <f t="shared" si="0"/>
        <v>45094.013999999996</v>
      </c>
      <c r="E10" s="55">
        <f t="shared" si="1"/>
        <v>0.47710481040787367</v>
      </c>
      <c r="F10" s="55"/>
      <c r="H10" s="81"/>
      <c r="I10" s="154"/>
    </row>
    <row r="11" spans="1:9" ht="15">
      <c r="A11" s="49">
        <v>2004</v>
      </c>
      <c r="B11" s="152">
        <v>20903.215</v>
      </c>
      <c r="C11" s="152">
        <v>25051.844</v>
      </c>
      <c r="D11" s="74">
        <f t="shared" si="0"/>
        <v>45955.059</v>
      </c>
      <c r="E11" s="153">
        <f t="shared" si="1"/>
        <v>0.45486210778230096</v>
      </c>
      <c r="F11" s="55"/>
      <c r="H11" s="81"/>
      <c r="I11" s="154"/>
    </row>
    <row r="12" spans="1:9" ht="15">
      <c r="A12" s="72">
        <v>2005</v>
      </c>
      <c r="B12" s="156">
        <v>22592.934</v>
      </c>
      <c r="C12" s="156">
        <v>25331.557</v>
      </c>
      <c r="D12" s="73">
        <f t="shared" si="0"/>
        <v>47924.491</v>
      </c>
      <c r="E12" s="55">
        <f t="shared" si="1"/>
        <v>0.47142772992622917</v>
      </c>
      <c r="F12" s="55"/>
      <c r="H12" s="81"/>
      <c r="I12" s="154"/>
    </row>
    <row r="13" spans="1:9" ht="15">
      <c r="A13" s="49">
        <v>2006</v>
      </c>
      <c r="B13" s="152">
        <v>22700.321</v>
      </c>
      <c r="C13" s="152">
        <v>26919.333</v>
      </c>
      <c r="D13" s="74">
        <f t="shared" si="0"/>
        <v>49619.653999999995</v>
      </c>
      <c r="E13" s="153">
        <f t="shared" si="1"/>
        <v>0.4574864830778546</v>
      </c>
      <c r="F13" s="55"/>
      <c r="H13" s="81"/>
      <c r="I13" s="154"/>
    </row>
    <row r="14" spans="1:6" ht="15">
      <c r="A14" s="72">
        <v>2007</v>
      </c>
      <c r="B14" s="156">
        <v>21852.946</v>
      </c>
      <c r="C14" s="156">
        <v>26941.563</v>
      </c>
      <c r="D14" s="73">
        <f t="shared" si="0"/>
        <v>48794.509</v>
      </c>
      <c r="E14" s="55">
        <f>B14/D14</f>
        <v>0.4478566635438426</v>
      </c>
      <c r="F14" s="55"/>
    </row>
    <row r="15" spans="1:6" ht="15">
      <c r="A15" s="49">
        <v>2008</v>
      </c>
      <c r="B15" s="152">
        <v>19922.287</v>
      </c>
      <c r="C15" s="152">
        <v>28409.195</v>
      </c>
      <c r="D15" s="74">
        <f t="shared" si="0"/>
        <v>48331.482</v>
      </c>
      <c r="E15" s="153">
        <f>B15/D15</f>
        <v>0.4122010369969619</v>
      </c>
      <c r="F15" s="55"/>
    </row>
    <row r="16" spans="1:6" ht="15">
      <c r="A16" s="72">
        <v>2009</v>
      </c>
      <c r="B16" s="156">
        <v>19410.072</v>
      </c>
      <c r="C16" s="156">
        <v>30389.317</v>
      </c>
      <c r="D16" s="73">
        <f>SUM(B16:C16)</f>
        <v>49799.388999999996</v>
      </c>
      <c r="E16" s="55">
        <f>B16/D16</f>
        <v>0.38976526398747585</v>
      </c>
      <c r="F16" s="55"/>
    </row>
    <row r="17" spans="1:4" ht="15">
      <c r="A17" s="52"/>
      <c r="B17" s="52"/>
      <c r="C17" s="53"/>
      <c r="D17" s="52"/>
    </row>
    <row r="18" ht="15">
      <c r="A18" s="39" t="s">
        <v>45</v>
      </c>
    </row>
    <row r="20" ht="15">
      <c r="A20" s="57" t="s">
        <v>169</v>
      </c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11.00390625" style="2" customWidth="1"/>
    <col min="2" max="11" width="13.00390625" style="2" customWidth="1"/>
    <col min="12" max="12" width="16.140625" style="2" customWidth="1"/>
    <col min="13" max="14" width="13.00390625" style="2" customWidth="1"/>
    <col min="15" max="15" width="11.57421875" style="2" customWidth="1"/>
    <col min="16" max="16" width="15.140625" style="2" bestFit="1" customWidth="1"/>
    <col min="17" max="17" width="14.140625" style="2" bestFit="1" customWidth="1"/>
    <col min="18" max="16384" width="11.57421875" style="2" customWidth="1"/>
  </cols>
  <sheetData>
    <row r="1" spans="1:14" ht="15">
      <c r="A1" s="157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1" t="s">
        <v>280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1" t="s">
        <v>162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58" customFormat="1" ht="31.5" customHeight="1">
      <c r="A4" s="141" t="s">
        <v>52</v>
      </c>
      <c r="B4" s="141" t="s">
        <v>190</v>
      </c>
      <c r="C4" s="141" t="s">
        <v>219</v>
      </c>
      <c r="D4" s="141" t="s">
        <v>218</v>
      </c>
      <c r="E4" s="141" t="s">
        <v>220</v>
      </c>
      <c r="F4" s="141" t="s">
        <v>208</v>
      </c>
      <c r="G4" s="141" t="s">
        <v>248</v>
      </c>
      <c r="H4" s="141" t="s">
        <v>201</v>
      </c>
      <c r="I4" s="141" t="s">
        <v>288</v>
      </c>
      <c r="J4" s="141" t="s">
        <v>221</v>
      </c>
      <c r="K4" s="141" t="s">
        <v>222</v>
      </c>
      <c r="L4" s="141" t="s">
        <v>173</v>
      </c>
      <c r="M4" s="141" t="s">
        <v>44</v>
      </c>
      <c r="N4" s="141" t="s">
        <v>39</v>
      </c>
    </row>
    <row r="5" spans="1:18" ht="15">
      <c r="A5" s="46">
        <v>1991</v>
      </c>
      <c r="B5" s="159">
        <v>9453.4</v>
      </c>
      <c r="C5" s="159">
        <v>15994.608</v>
      </c>
      <c r="D5" s="159">
        <v>13112.778</v>
      </c>
      <c r="E5" s="159">
        <v>6943.6</v>
      </c>
      <c r="F5" s="159">
        <v>4247.548</v>
      </c>
      <c r="G5" s="159">
        <v>6476.501</v>
      </c>
      <c r="H5" s="159">
        <v>3881.957</v>
      </c>
      <c r="I5" s="159">
        <v>3195.213</v>
      </c>
      <c r="J5" s="160">
        <v>0</v>
      </c>
      <c r="K5" s="159">
        <v>2022.243</v>
      </c>
      <c r="L5" s="159">
        <v>1716.4290089826604</v>
      </c>
      <c r="M5" s="161">
        <v>45346.72299101734</v>
      </c>
      <c r="N5" s="159">
        <f>SUM(B5:M5)</f>
        <v>112391</v>
      </c>
      <c r="P5" s="81"/>
      <c r="Q5" s="81"/>
      <c r="R5" s="81"/>
    </row>
    <row r="6" spans="1:18" ht="15">
      <c r="A6" s="49">
        <v>1992</v>
      </c>
      <c r="B6" s="162">
        <v>9925.4</v>
      </c>
      <c r="C6" s="162">
        <v>17101.665</v>
      </c>
      <c r="D6" s="162">
        <v>13872.601</v>
      </c>
      <c r="E6" s="162">
        <v>8863.7</v>
      </c>
      <c r="F6" s="162">
        <v>5077.514</v>
      </c>
      <c r="G6" s="162">
        <v>6804.907</v>
      </c>
      <c r="H6" s="162">
        <v>3885.326</v>
      </c>
      <c r="I6" s="162">
        <v>4362.851</v>
      </c>
      <c r="J6" s="163">
        <v>2436.83</v>
      </c>
      <c r="K6" s="162">
        <v>2543</v>
      </c>
      <c r="L6" s="162">
        <v>1893.2363346867737</v>
      </c>
      <c r="M6" s="164">
        <v>40660.96966531323</v>
      </c>
      <c r="N6" s="162">
        <f aca="true" t="shared" si="0" ref="N6:N23">SUM(B6:M6)</f>
        <v>117428.00000000001</v>
      </c>
      <c r="P6" s="81"/>
      <c r="Q6" s="81"/>
      <c r="R6" s="81"/>
    </row>
    <row r="7" spans="1:18" ht="15">
      <c r="A7" s="46">
        <v>1993</v>
      </c>
      <c r="B7" s="159">
        <v>10097.1</v>
      </c>
      <c r="C7" s="159">
        <v>17383.652</v>
      </c>
      <c r="D7" s="159">
        <v>11750</v>
      </c>
      <c r="E7" s="159">
        <v>8092.827</v>
      </c>
      <c r="F7" s="159">
        <v>3825.325</v>
      </c>
      <c r="G7" s="159">
        <v>7045.4</v>
      </c>
      <c r="H7" s="159">
        <v>4353.044</v>
      </c>
      <c r="I7" s="159">
        <v>4488.301</v>
      </c>
      <c r="J7" s="160">
        <v>2716.5</v>
      </c>
      <c r="K7" s="159">
        <v>2750</v>
      </c>
      <c r="L7" s="159">
        <v>1892.6783971801221</v>
      </c>
      <c r="M7" s="161">
        <v>37498.172602819875</v>
      </c>
      <c r="N7" s="159">
        <f t="shared" si="0"/>
        <v>111893</v>
      </c>
      <c r="P7" s="81"/>
      <c r="Q7" s="81"/>
      <c r="R7" s="81"/>
    </row>
    <row r="8" spans="1:18" ht="15">
      <c r="A8" s="49">
        <v>1994</v>
      </c>
      <c r="B8" s="162">
        <v>12270</v>
      </c>
      <c r="C8" s="162">
        <v>15717.542</v>
      </c>
      <c r="D8" s="162">
        <v>11744.597</v>
      </c>
      <c r="E8" s="162">
        <v>6324.783</v>
      </c>
      <c r="F8" s="162">
        <v>4167.708</v>
      </c>
      <c r="G8" s="162">
        <v>6920.977</v>
      </c>
      <c r="H8" s="162">
        <v>3849.315</v>
      </c>
      <c r="I8" s="162">
        <v>5222.339</v>
      </c>
      <c r="J8" s="163">
        <v>1650</v>
      </c>
      <c r="K8" s="162">
        <v>3196</v>
      </c>
      <c r="L8" s="162">
        <v>2025.965765520343</v>
      </c>
      <c r="M8" s="164">
        <v>37368.77323447965</v>
      </c>
      <c r="N8" s="162">
        <f t="shared" si="0"/>
        <v>110458</v>
      </c>
      <c r="P8" s="81"/>
      <c r="Q8" s="81"/>
      <c r="R8" s="81"/>
    </row>
    <row r="9" spans="1:18" ht="15">
      <c r="A9" s="46">
        <v>1995</v>
      </c>
      <c r="B9" s="160">
        <v>13834.8</v>
      </c>
      <c r="C9" s="159">
        <v>16931.629</v>
      </c>
      <c r="D9" s="160">
        <v>15337.168</v>
      </c>
      <c r="E9" s="160">
        <v>6148.04</v>
      </c>
      <c r="F9" s="160">
        <v>5447.363</v>
      </c>
      <c r="G9" s="160">
        <v>7237.761</v>
      </c>
      <c r="H9" s="160">
        <v>4588.37</v>
      </c>
      <c r="I9" s="160">
        <v>5118.911</v>
      </c>
      <c r="J9" s="160">
        <v>2241.203</v>
      </c>
      <c r="K9" s="160">
        <v>3116</v>
      </c>
      <c r="L9" s="160">
        <v>2132.6636704771213</v>
      </c>
      <c r="M9" s="161">
        <v>35749.091329522875</v>
      </c>
      <c r="N9" s="160">
        <f t="shared" si="0"/>
        <v>117882.99999999997</v>
      </c>
      <c r="P9" s="81"/>
      <c r="Q9" s="81"/>
      <c r="R9" s="81"/>
    </row>
    <row r="10" spans="1:18" ht="15">
      <c r="A10" s="49">
        <v>1996</v>
      </c>
      <c r="B10" s="163">
        <v>14717.5</v>
      </c>
      <c r="C10" s="163">
        <v>17692.273</v>
      </c>
      <c r="D10" s="163">
        <v>16892.192</v>
      </c>
      <c r="E10" s="163">
        <v>7091</v>
      </c>
      <c r="F10" s="163">
        <v>6154.135</v>
      </c>
      <c r="G10" s="163">
        <v>6593.493</v>
      </c>
      <c r="H10" s="163">
        <v>4784.392</v>
      </c>
      <c r="I10" s="163">
        <v>5617.695</v>
      </c>
      <c r="J10" s="163">
        <v>1851.202</v>
      </c>
      <c r="K10" s="163">
        <v>2662</v>
      </c>
      <c r="L10" s="163">
        <v>2219.1833227338007</v>
      </c>
      <c r="M10" s="164">
        <v>38738.934677266196</v>
      </c>
      <c r="N10" s="163">
        <f t="shared" si="0"/>
        <v>125014</v>
      </c>
      <c r="P10" s="81"/>
      <c r="Q10" s="81"/>
      <c r="R10" s="81"/>
    </row>
    <row r="11" spans="1:18" ht="15">
      <c r="A11" s="46">
        <v>1997</v>
      </c>
      <c r="B11" s="160">
        <v>16371.2</v>
      </c>
      <c r="C11" s="160">
        <v>18582.544</v>
      </c>
      <c r="D11" s="160">
        <v>14440.466</v>
      </c>
      <c r="E11" s="160">
        <v>7415</v>
      </c>
      <c r="F11" s="160">
        <v>6243.064</v>
      </c>
      <c r="G11" s="160">
        <v>6731.4</v>
      </c>
      <c r="H11" s="160">
        <v>5047.621</v>
      </c>
      <c r="I11" s="160">
        <v>5882.536</v>
      </c>
      <c r="J11" s="160">
        <v>1337.23</v>
      </c>
      <c r="K11" s="160">
        <v>2634.971</v>
      </c>
      <c r="L11" s="160">
        <v>2215.269353132145</v>
      </c>
      <c r="M11" s="161">
        <v>38079.69864686786</v>
      </c>
      <c r="N11" s="160">
        <f t="shared" si="0"/>
        <v>124981</v>
      </c>
      <c r="P11" s="81"/>
      <c r="Q11" s="81"/>
      <c r="R11" s="81"/>
    </row>
    <row r="12" spans="1:18" ht="15">
      <c r="A12" s="49">
        <v>1998</v>
      </c>
      <c r="B12" s="163">
        <v>19168.1</v>
      </c>
      <c r="C12" s="163">
        <v>17397.822</v>
      </c>
      <c r="D12" s="163">
        <v>14280.964</v>
      </c>
      <c r="E12" s="163">
        <v>8903.9</v>
      </c>
      <c r="F12" s="163">
        <v>4143.332</v>
      </c>
      <c r="G12" s="163">
        <v>7159.033</v>
      </c>
      <c r="H12" s="163">
        <v>5287.366</v>
      </c>
      <c r="I12" s="163">
        <v>5084.841</v>
      </c>
      <c r="J12" s="163">
        <v>1369.503</v>
      </c>
      <c r="K12" s="163">
        <v>3502.53</v>
      </c>
      <c r="L12" s="163">
        <v>2200.544059416472</v>
      </c>
      <c r="M12" s="164">
        <v>37358.06494058353</v>
      </c>
      <c r="N12" s="163">
        <f t="shared" si="0"/>
        <v>125855.99999999999</v>
      </c>
      <c r="P12" s="81"/>
      <c r="Q12" s="81"/>
      <c r="R12" s="81"/>
    </row>
    <row r="13" spans="1:18" ht="15">
      <c r="A13" s="46">
        <v>1999</v>
      </c>
      <c r="B13" s="160">
        <v>20645.5</v>
      </c>
      <c r="C13" s="160">
        <v>18730.758</v>
      </c>
      <c r="D13" s="160">
        <v>17405.982</v>
      </c>
      <c r="E13" s="160">
        <v>8526.7</v>
      </c>
      <c r="F13" s="160">
        <v>5455.644</v>
      </c>
      <c r="G13" s="160">
        <v>8243.4</v>
      </c>
      <c r="H13" s="160">
        <v>5029.863</v>
      </c>
      <c r="I13" s="160">
        <v>5513.649</v>
      </c>
      <c r="J13" s="160">
        <v>1651.224</v>
      </c>
      <c r="K13" s="160">
        <v>3709.168</v>
      </c>
      <c r="L13" s="160">
        <v>2325.133913821534</v>
      </c>
      <c r="M13" s="161">
        <v>37726.97808617847</v>
      </c>
      <c r="N13" s="160">
        <f t="shared" si="0"/>
        <v>134964</v>
      </c>
      <c r="P13" s="81"/>
      <c r="Q13" s="81"/>
      <c r="R13" s="81"/>
    </row>
    <row r="14" spans="1:18" ht="15">
      <c r="A14" s="49">
        <v>2000</v>
      </c>
      <c r="B14" s="163">
        <v>16464.2</v>
      </c>
      <c r="C14" s="163">
        <v>17853.992</v>
      </c>
      <c r="D14" s="163">
        <v>20246.997</v>
      </c>
      <c r="E14" s="163">
        <v>7616.3</v>
      </c>
      <c r="F14" s="163">
        <v>6157.138</v>
      </c>
      <c r="G14" s="163">
        <v>8080.428</v>
      </c>
      <c r="H14" s="163">
        <v>4816.05</v>
      </c>
      <c r="I14" s="163">
        <v>4416.87</v>
      </c>
      <c r="J14" s="163">
        <v>1705.275</v>
      </c>
      <c r="K14" s="163">
        <v>2053.308</v>
      </c>
      <c r="L14" s="163">
        <v>2391.323995949872</v>
      </c>
      <c r="M14" s="164">
        <v>38220.118004050135</v>
      </c>
      <c r="N14" s="163">
        <f t="shared" si="0"/>
        <v>130022.00000000001</v>
      </c>
      <c r="P14" s="81"/>
      <c r="Q14" s="81"/>
      <c r="R14" s="81"/>
    </row>
    <row r="15" spans="1:18" ht="15">
      <c r="A15" s="46">
        <v>2001</v>
      </c>
      <c r="B15" s="160">
        <v>20336.1</v>
      </c>
      <c r="C15" s="160">
        <v>15500.157</v>
      </c>
      <c r="D15" s="160">
        <v>19906.213</v>
      </c>
      <c r="E15" s="160">
        <v>7160.707</v>
      </c>
      <c r="F15" s="160">
        <v>5370.31</v>
      </c>
      <c r="G15" s="160">
        <v>7774</v>
      </c>
      <c r="H15" s="160">
        <v>5613.529</v>
      </c>
      <c r="I15" s="160">
        <v>4768.35</v>
      </c>
      <c r="J15" s="160">
        <v>1756.527</v>
      </c>
      <c r="K15" s="160">
        <v>2719.584</v>
      </c>
      <c r="L15" s="160">
        <v>2244.75585810576</v>
      </c>
      <c r="M15" s="161">
        <v>37502.767141894234</v>
      </c>
      <c r="N15" s="160">
        <f t="shared" si="0"/>
        <v>130653</v>
      </c>
      <c r="P15" s="81"/>
      <c r="Q15" s="81"/>
      <c r="R15" s="81"/>
    </row>
    <row r="16" spans="1:18" ht="15">
      <c r="A16" s="49">
        <v>2002</v>
      </c>
      <c r="B16" s="163">
        <v>23567.315</v>
      </c>
      <c r="C16" s="163">
        <v>18268.077</v>
      </c>
      <c r="D16" s="163">
        <v>19524.538</v>
      </c>
      <c r="E16" s="163">
        <v>9804.5</v>
      </c>
      <c r="F16" s="163">
        <v>6437.797</v>
      </c>
      <c r="G16" s="163">
        <v>6804.77</v>
      </c>
      <c r="H16" s="163">
        <v>5073.149</v>
      </c>
      <c r="I16" s="163">
        <v>5613.528</v>
      </c>
      <c r="J16" s="163">
        <v>1756.796</v>
      </c>
      <c r="K16" s="163">
        <v>3334.373</v>
      </c>
      <c r="L16" s="163">
        <v>2528.75573056051</v>
      </c>
      <c r="M16" s="163">
        <v>39377.40126943949</v>
      </c>
      <c r="N16" s="163">
        <f t="shared" si="0"/>
        <v>142091.00000000003</v>
      </c>
      <c r="P16" s="81"/>
      <c r="Q16" s="81"/>
      <c r="R16" s="81"/>
    </row>
    <row r="17" spans="1:18" ht="15">
      <c r="A17" s="46">
        <v>2003</v>
      </c>
      <c r="B17" s="160">
        <v>25730.036</v>
      </c>
      <c r="C17" s="160">
        <v>16578.405</v>
      </c>
      <c r="D17" s="160">
        <v>21701.754</v>
      </c>
      <c r="E17" s="160">
        <v>11433</v>
      </c>
      <c r="F17" s="160">
        <v>7737.186</v>
      </c>
      <c r="G17" s="160">
        <v>7963.601</v>
      </c>
      <c r="H17" s="160">
        <v>5441.735</v>
      </c>
      <c r="I17" s="160">
        <v>5315.362</v>
      </c>
      <c r="J17" s="160">
        <v>1892</v>
      </c>
      <c r="K17" s="160">
        <v>4063.272</v>
      </c>
      <c r="L17" s="160">
        <v>2649.9656798838478</v>
      </c>
      <c r="M17" s="160">
        <v>37618.76632011615</v>
      </c>
      <c r="N17" s="160">
        <f t="shared" si="0"/>
        <v>148125.08299999998</v>
      </c>
      <c r="P17" s="81"/>
      <c r="Q17" s="81"/>
      <c r="R17" s="81"/>
    </row>
    <row r="18" spans="1:18" ht="15">
      <c r="A18" s="49">
        <v>2004</v>
      </c>
      <c r="B18" s="163">
        <v>27289.951</v>
      </c>
      <c r="C18" s="163">
        <v>21843.267</v>
      </c>
      <c r="D18" s="163">
        <v>14432.386</v>
      </c>
      <c r="E18" s="163">
        <v>10912</v>
      </c>
      <c r="F18" s="163">
        <v>7462.226</v>
      </c>
      <c r="G18" s="163">
        <v>7647.184</v>
      </c>
      <c r="H18" s="163">
        <v>5671.964</v>
      </c>
      <c r="I18" s="163">
        <v>5530.219</v>
      </c>
      <c r="J18" s="163">
        <v>2495.708</v>
      </c>
      <c r="K18" s="163">
        <v>4480.949</v>
      </c>
      <c r="L18" s="163">
        <v>2741.36284819059</v>
      </c>
      <c r="M18" s="163">
        <v>36777.92815180941</v>
      </c>
      <c r="N18" s="163">
        <f t="shared" si="0"/>
        <v>147285.14499999996</v>
      </c>
      <c r="P18" s="81"/>
      <c r="Q18" s="81"/>
      <c r="R18" s="81"/>
    </row>
    <row r="19" spans="1:18" ht="15">
      <c r="A19" s="46">
        <v>2005</v>
      </c>
      <c r="B19" s="160">
        <v>27438.654</v>
      </c>
      <c r="C19" s="160">
        <v>21697.646</v>
      </c>
      <c r="D19" s="160">
        <v>15215.826</v>
      </c>
      <c r="E19" s="160">
        <v>9785.1</v>
      </c>
      <c r="F19" s="160">
        <v>4588.903</v>
      </c>
      <c r="G19" s="160">
        <v>6783.8</v>
      </c>
      <c r="H19" s="160">
        <v>5619.28</v>
      </c>
      <c r="I19" s="160">
        <v>5393.079</v>
      </c>
      <c r="J19" s="160">
        <v>2719.14</v>
      </c>
      <c r="K19" s="160">
        <v>2838.845</v>
      </c>
      <c r="L19" s="160">
        <v>2683.2149918082105</v>
      </c>
      <c r="M19" s="160">
        <v>35917.0360081918</v>
      </c>
      <c r="N19" s="160">
        <f t="shared" si="0"/>
        <v>140680.52400000003</v>
      </c>
      <c r="P19" s="81"/>
      <c r="Q19" s="81"/>
      <c r="R19" s="81"/>
    </row>
    <row r="20" spans="1:18" ht="15">
      <c r="A20" s="49">
        <v>2006</v>
      </c>
      <c r="B20" s="163">
        <v>32270.32</v>
      </c>
      <c r="C20" s="163">
        <v>17579.659</v>
      </c>
      <c r="D20" s="163">
        <v>22346.546</v>
      </c>
      <c r="E20" s="163">
        <v>10682</v>
      </c>
      <c r="F20" s="163">
        <v>5645.535</v>
      </c>
      <c r="G20" s="163">
        <v>7034.246</v>
      </c>
      <c r="H20" s="163">
        <v>5411.856</v>
      </c>
      <c r="I20" s="163">
        <v>4729.271</v>
      </c>
      <c r="J20" s="163">
        <v>3458.887</v>
      </c>
      <c r="K20" s="163">
        <v>3262.508</v>
      </c>
      <c r="L20" s="163">
        <v>2415.144705489866</v>
      </c>
      <c r="M20" s="163">
        <v>37510.716294510145</v>
      </c>
      <c r="N20" s="163">
        <f t="shared" si="0"/>
        <v>152346.689</v>
      </c>
      <c r="P20" s="81"/>
      <c r="Q20" s="81"/>
      <c r="R20" s="81"/>
    </row>
    <row r="21" spans="1:18" ht="15">
      <c r="A21" s="46">
        <v>2007</v>
      </c>
      <c r="B21" s="160">
        <v>34059.863</v>
      </c>
      <c r="C21" s="160">
        <v>16904.337</v>
      </c>
      <c r="D21" s="160">
        <v>29090.294</v>
      </c>
      <c r="E21" s="160">
        <v>13895</v>
      </c>
      <c r="F21" s="160">
        <v>7146.607</v>
      </c>
      <c r="G21" s="160">
        <v>7677.808</v>
      </c>
      <c r="H21" s="160">
        <v>5420</v>
      </c>
      <c r="I21" s="160">
        <v>4626.923</v>
      </c>
      <c r="J21" s="160">
        <v>3405</v>
      </c>
      <c r="K21" s="160">
        <v>4355</v>
      </c>
      <c r="L21" s="160">
        <v>2277.1195534173976</v>
      </c>
      <c r="M21" s="160">
        <v>36801.0644465826</v>
      </c>
      <c r="N21" s="160">
        <f t="shared" si="0"/>
        <v>165659.016</v>
      </c>
      <c r="P21" s="81"/>
      <c r="Q21" s="81"/>
      <c r="R21" s="81"/>
    </row>
    <row r="22" spans="1:18" ht="15">
      <c r="A22" s="49">
        <v>2008</v>
      </c>
      <c r="B22" s="163">
        <v>33001.811</v>
      </c>
      <c r="C22" s="163">
        <v>14707.994</v>
      </c>
      <c r="D22" s="163">
        <v>25936</v>
      </c>
      <c r="E22" s="163">
        <v>15465.075</v>
      </c>
      <c r="F22" s="163">
        <v>7774.007</v>
      </c>
      <c r="G22" s="163">
        <v>6956.228</v>
      </c>
      <c r="H22" s="163">
        <v>5939.8</v>
      </c>
      <c r="I22" s="163">
        <v>4618.77</v>
      </c>
      <c r="J22" s="163">
        <v>3788.935</v>
      </c>
      <c r="K22" s="163">
        <v>4996.822</v>
      </c>
      <c r="L22" s="163">
        <v>2036.134381447418</v>
      </c>
      <c r="M22" s="163">
        <v>36349.30261855258</v>
      </c>
      <c r="N22" s="163">
        <f t="shared" si="0"/>
        <v>161570.87900000002</v>
      </c>
      <c r="P22" s="81"/>
      <c r="Q22" s="81"/>
      <c r="R22" s="81"/>
    </row>
    <row r="23" spans="1:18" ht="15">
      <c r="A23" s="46">
        <v>2009</v>
      </c>
      <c r="B23" s="160">
        <v>33454.446</v>
      </c>
      <c r="C23" s="160">
        <v>16631.395</v>
      </c>
      <c r="D23" s="160">
        <v>15654.974</v>
      </c>
      <c r="E23" s="160">
        <v>13628.589</v>
      </c>
      <c r="F23" s="160">
        <v>7944.924</v>
      </c>
      <c r="G23" s="160">
        <v>6854.898</v>
      </c>
      <c r="H23" s="160">
        <v>5180.972</v>
      </c>
      <c r="I23" s="160">
        <v>4522.836</v>
      </c>
      <c r="J23" s="160">
        <v>3601.554</v>
      </c>
      <c r="K23" s="160">
        <v>3500</v>
      </c>
      <c r="L23" s="160">
        <v>2598.495535727904</v>
      </c>
      <c r="M23" s="160">
        <v>36249.339464272096</v>
      </c>
      <c r="N23" s="160">
        <f t="shared" si="0"/>
        <v>149822.423</v>
      </c>
      <c r="P23" s="81"/>
      <c r="Q23" s="81"/>
      <c r="R23" s="81"/>
    </row>
    <row r="24" spans="1:11" ht="15">
      <c r="A24" s="52"/>
      <c r="B24" s="52"/>
      <c r="C24" s="53"/>
      <c r="D24" s="52"/>
      <c r="E24" s="52"/>
      <c r="F24" s="52"/>
      <c r="G24" s="52"/>
      <c r="H24" s="52"/>
      <c r="I24" s="52"/>
      <c r="K24" s="52"/>
    </row>
    <row r="25" ht="15">
      <c r="A25" s="39" t="s">
        <v>45</v>
      </c>
    </row>
    <row r="26" ht="15">
      <c r="A26" s="56" t="s">
        <v>77</v>
      </c>
    </row>
    <row r="27" ht="17.25">
      <c r="A27" s="25" t="s">
        <v>174</v>
      </c>
    </row>
    <row r="28" ht="17.25">
      <c r="A28" s="25" t="s">
        <v>175</v>
      </c>
    </row>
    <row r="29" ht="15">
      <c r="A29" s="48"/>
    </row>
    <row r="30" ht="15">
      <c r="A30" s="57" t="s">
        <v>161</v>
      </c>
    </row>
  </sheetData>
  <sheetProtection/>
  <conditionalFormatting sqref="A12 A14 A16 A18 A8 A10 A6 A20 A22">
    <cfRule type="cellIs" priority="1" dxfId="2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11.00390625" style="2" customWidth="1"/>
    <col min="2" max="13" width="12.28125" style="2" customWidth="1"/>
    <col min="14" max="14" width="11.57421875" style="2" customWidth="1"/>
    <col min="15" max="15" width="14.140625" style="2" bestFit="1" customWidth="1"/>
    <col min="16" max="16384" width="11.57421875" style="2" customWidth="1"/>
  </cols>
  <sheetData>
    <row r="1" spans="1:13" ht="15">
      <c r="A1" s="1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1" t="s">
        <v>281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1" t="s">
        <v>162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58" customFormat="1" ht="45">
      <c r="A4" s="141" t="s">
        <v>52</v>
      </c>
      <c r="B4" s="141" t="s">
        <v>190</v>
      </c>
      <c r="C4" s="141" t="s">
        <v>208</v>
      </c>
      <c r="D4" s="141" t="s">
        <v>188</v>
      </c>
      <c r="E4" s="141" t="s">
        <v>195</v>
      </c>
      <c r="F4" s="141" t="s">
        <v>219</v>
      </c>
      <c r="G4" s="141" t="s">
        <v>290</v>
      </c>
      <c r="H4" s="141" t="s">
        <v>160</v>
      </c>
      <c r="I4" s="141" t="s">
        <v>206</v>
      </c>
      <c r="J4" s="141" t="s">
        <v>201</v>
      </c>
      <c r="K4" s="141" t="s">
        <v>187</v>
      </c>
      <c r="L4" s="141" t="s">
        <v>44</v>
      </c>
      <c r="M4" s="141" t="s">
        <v>39</v>
      </c>
    </row>
    <row r="5" spans="1:17" ht="15">
      <c r="A5" s="46">
        <v>1991</v>
      </c>
      <c r="B5" s="165">
        <v>1613.5</v>
      </c>
      <c r="C5" s="165">
        <v>2862.735</v>
      </c>
      <c r="D5" s="165">
        <v>2456.025</v>
      </c>
      <c r="E5" s="166">
        <v>699.231</v>
      </c>
      <c r="F5" s="165">
        <v>4861.686</v>
      </c>
      <c r="G5" s="165">
        <v>0</v>
      </c>
      <c r="H5" s="165">
        <v>292.903</v>
      </c>
      <c r="I5" s="165">
        <v>896.953</v>
      </c>
      <c r="J5" s="165">
        <v>252.586</v>
      </c>
      <c r="K5" s="167">
        <v>216.2</v>
      </c>
      <c r="L5" s="159">
        <v>13113.181</v>
      </c>
      <c r="M5" s="165">
        <f>SUM(B5:L5)</f>
        <v>27265</v>
      </c>
      <c r="N5" s="58"/>
      <c r="O5" s="81"/>
      <c r="P5" s="81"/>
      <c r="Q5" s="93"/>
    </row>
    <row r="6" spans="1:17" ht="15">
      <c r="A6" s="49">
        <v>1992</v>
      </c>
      <c r="B6" s="168">
        <v>2273.3</v>
      </c>
      <c r="C6" s="168">
        <v>3718.582</v>
      </c>
      <c r="D6" s="168">
        <v>2907.02</v>
      </c>
      <c r="E6" s="169">
        <v>720.951</v>
      </c>
      <c r="F6" s="168">
        <v>4982.611</v>
      </c>
      <c r="G6" s="168">
        <v>0</v>
      </c>
      <c r="H6" s="168">
        <v>515.2636645620001</v>
      </c>
      <c r="I6" s="168">
        <v>255.371</v>
      </c>
      <c r="J6" s="168">
        <v>6.85</v>
      </c>
      <c r="K6" s="168">
        <v>184.333</v>
      </c>
      <c r="L6" s="162">
        <v>16325.718335438</v>
      </c>
      <c r="M6" s="168">
        <f aca="true" t="shared" si="0" ref="M6:M23">SUM(B6:L6)</f>
        <v>31890</v>
      </c>
      <c r="N6" s="58"/>
      <c r="O6" s="81"/>
      <c r="P6" s="81"/>
      <c r="Q6" s="93"/>
    </row>
    <row r="7" spans="1:17" ht="15">
      <c r="A7" s="46">
        <v>1993</v>
      </c>
      <c r="B7" s="165">
        <v>3008.08</v>
      </c>
      <c r="C7" s="165">
        <v>2401.096</v>
      </c>
      <c r="D7" s="165">
        <v>3444.792</v>
      </c>
      <c r="E7" s="166">
        <v>721.386</v>
      </c>
      <c r="F7" s="165">
        <v>5832.03</v>
      </c>
      <c r="G7" s="165">
        <v>0</v>
      </c>
      <c r="H7" s="165">
        <v>657.622206952</v>
      </c>
      <c r="I7" s="165">
        <v>51.562</v>
      </c>
      <c r="J7" s="170">
        <v>0</v>
      </c>
      <c r="K7" s="170">
        <v>61.469</v>
      </c>
      <c r="L7" s="159">
        <v>12979.962793048</v>
      </c>
      <c r="M7" s="170">
        <f t="shared" si="0"/>
        <v>29158</v>
      </c>
      <c r="N7" s="58"/>
      <c r="O7" s="81"/>
      <c r="P7" s="81"/>
      <c r="Q7" s="93"/>
    </row>
    <row r="8" spans="1:17" ht="15">
      <c r="A8" s="49">
        <v>1994</v>
      </c>
      <c r="B8" s="168">
        <v>3615.8</v>
      </c>
      <c r="C8" s="168">
        <v>2720.162</v>
      </c>
      <c r="D8" s="168">
        <v>4506.378</v>
      </c>
      <c r="E8" s="169">
        <v>751.989</v>
      </c>
      <c r="F8" s="168">
        <v>5096.85</v>
      </c>
      <c r="G8" s="168">
        <v>0</v>
      </c>
      <c r="H8" s="168">
        <v>723.6131039559999</v>
      </c>
      <c r="I8" s="168">
        <v>318.097</v>
      </c>
      <c r="J8" s="168">
        <v>0.096</v>
      </c>
      <c r="K8" s="168">
        <v>53.387</v>
      </c>
      <c r="L8" s="162">
        <v>12233.627896044001</v>
      </c>
      <c r="M8" s="168">
        <f t="shared" si="0"/>
        <v>30020</v>
      </c>
      <c r="N8" s="58"/>
      <c r="O8" s="81"/>
      <c r="P8" s="81"/>
      <c r="Q8" s="93"/>
    </row>
    <row r="9" spans="1:17" ht="15">
      <c r="A9" s="46">
        <v>1995</v>
      </c>
      <c r="B9" s="165">
        <v>6298.903</v>
      </c>
      <c r="C9" s="165">
        <v>3887.277</v>
      </c>
      <c r="D9" s="165">
        <v>4594.17</v>
      </c>
      <c r="E9" s="166">
        <v>1010.213</v>
      </c>
      <c r="F9" s="165">
        <v>5413.801</v>
      </c>
      <c r="G9" s="165">
        <v>0</v>
      </c>
      <c r="H9" s="165">
        <v>862.38924652716</v>
      </c>
      <c r="I9" s="165">
        <v>389.78</v>
      </c>
      <c r="J9" s="170">
        <v>254.876</v>
      </c>
      <c r="K9" s="170">
        <v>162.575</v>
      </c>
      <c r="L9" s="159">
        <v>10166.015753472835</v>
      </c>
      <c r="M9" s="170">
        <f t="shared" si="0"/>
        <v>33040</v>
      </c>
      <c r="N9" s="58"/>
      <c r="O9" s="81"/>
      <c r="P9" s="81"/>
      <c r="Q9" s="93"/>
    </row>
    <row r="10" spans="1:17" ht="15">
      <c r="A10" s="49">
        <v>1996</v>
      </c>
      <c r="B10" s="168">
        <v>5309.048</v>
      </c>
      <c r="C10" s="168">
        <v>4628.193</v>
      </c>
      <c r="D10" s="168">
        <v>4288.207</v>
      </c>
      <c r="E10" s="169">
        <v>865.176</v>
      </c>
      <c r="F10" s="168">
        <v>4209.205</v>
      </c>
      <c r="G10" s="168">
        <v>0</v>
      </c>
      <c r="H10" s="168">
        <v>826.0171147394001</v>
      </c>
      <c r="I10" s="168">
        <v>971.767</v>
      </c>
      <c r="J10" s="168">
        <v>696.345</v>
      </c>
      <c r="K10" s="168">
        <v>192.128</v>
      </c>
      <c r="L10" s="162">
        <v>13313.913885260601</v>
      </c>
      <c r="M10" s="168">
        <f t="shared" si="0"/>
        <v>35300</v>
      </c>
      <c r="N10" s="58"/>
      <c r="O10" s="81"/>
      <c r="P10" s="81"/>
      <c r="Q10" s="93"/>
    </row>
    <row r="11" spans="1:17" ht="15">
      <c r="A11" s="46">
        <v>1997</v>
      </c>
      <c r="B11" s="165">
        <v>6586.395</v>
      </c>
      <c r="C11" s="165">
        <v>4317.134</v>
      </c>
      <c r="D11" s="165">
        <v>4462.364</v>
      </c>
      <c r="E11" s="166">
        <v>977.456</v>
      </c>
      <c r="F11" s="165">
        <v>5151.941</v>
      </c>
      <c r="G11" s="165">
        <v>0</v>
      </c>
      <c r="H11" s="165">
        <v>887.7507799120001</v>
      </c>
      <c r="I11" s="165">
        <v>984.204</v>
      </c>
      <c r="J11" s="170">
        <v>796.687</v>
      </c>
      <c r="K11" s="170">
        <v>98.551</v>
      </c>
      <c r="L11" s="159">
        <v>12593.517220088</v>
      </c>
      <c r="M11" s="170">
        <f t="shared" si="0"/>
        <v>36856</v>
      </c>
      <c r="N11" s="58"/>
      <c r="O11" s="81"/>
      <c r="P11" s="81"/>
      <c r="Q11" s="93"/>
    </row>
    <row r="12" spans="1:17" ht="15">
      <c r="A12" s="49">
        <v>1998</v>
      </c>
      <c r="B12" s="168">
        <v>8675.148</v>
      </c>
      <c r="C12" s="168">
        <v>2443.777</v>
      </c>
      <c r="D12" s="168">
        <v>4691.495</v>
      </c>
      <c r="E12" s="169">
        <v>1371.186</v>
      </c>
      <c r="F12" s="168">
        <v>6357.2</v>
      </c>
      <c r="G12" s="168">
        <v>0</v>
      </c>
      <c r="H12" s="168">
        <v>777.7327080269998</v>
      </c>
      <c r="I12" s="168">
        <v>1087.088</v>
      </c>
      <c r="J12" s="168">
        <v>1022.317</v>
      </c>
      <c r="K12" s="168">
        <v>227.683</v>
      </c>
      <c r="L12" s="162">
        <v>11025.373291973</v>
      </c>
      <c r="M12" s="168">
        <f t="shared" si="0"/>
        <v>37679</v>
      </c>
      <c r="N12" s="58"/>
      <c r="O12" s="81"/>
      <c r="P12" s="81"/>
      <c r="Q12" s="93"/>
    </row>
    <row r="13" spans="1:17" ht="15">
      <c r="A13" s="46">
        <v>1999</v>
      </c>
      <c r="B13" s="165">
        <v>12466.673</v>
      </c>
      <c r="C13" s="165">
        <v>3429.929</v>
      </c>
      <c r="D13" s="165">
        <v>4185.342</v>
      </c>
      <c r="E13" s="166">
        <v>1136.939</v>
      </c>
      <c r="F13" s="165">
        <v>5086.46</v>
      </c>
      <c r="G13" s="165">
        <v>0</v>
      </c>
      <c r="H13" s="165">
        <v>885.4936998965</v>
      </c>
      <c r="I13" s="165">
        <v>996.029</v>
      </c>
      <c r="J13" s="170">
        <v>561.91</v>
      </c>
      <c r="K13" s="170">
        <v>86.533</v>
      </c>
      <c r="L13" s="159">
        <v>11076.6913001035</v>
      </c>
      <c r="M13" s="170">
        <f t="shared" si="0"/>
        <v>39911.99999999999</v>
      </c>
      <c r="N13" s="58"/>
      <c r="O13" s="81"/>
      <c r="P13" s="81"/>
      <c r="Q13" s="93"/>
    </row>
    <row r="14" spans="1:17" ht="15">
      <c r="A14" s="49">
        <v>2000</v>
      </c>
      <c r="B14" s="168">
        <v>6502.375</v>
      </c>
      <c r="C14" s="168">
        <v>4341.374</v>
      </c>
      <c r="D14" s="168">
        <v>3867.003</v>
      </c>
      <c r="E14" s="168">
        <v>1208.825</v>
      </c>
      <c r="F14" s="168">
        <v>6203.304</v>
      </c>
      <c r="G14" s="168">
        <v>841.38</v>
      </c>
      <c r="H14" s="168">
        <v>1045.3490940430002</v>
      </c>
      <c r="I14" s="168">
        <v>1291.11</v>
      </c>
      <c r="J14" s="168">
        <v>263.009</v>
      </c>
      <c r="K14" s="168">
        <v>223.509</v>
      </c>
      <c r="L14" s="162">
        <v>10741.761905956999</v>
      </c>
      <c r="M14" s="168">
        <f t="shared" si="0"/>
        <v>36529</v>
      </c>
      <c r="N14" s="58"/>
      <c r="O14" s="81"/>
      <c r="P14" s="81"/>
      <c r="Q14" s="93"/>
    </row>
    <row r="15" spans="1:17" ht="15">
      <c r="A15" s="46">
        <v>2001</v>
      </c>
      <c r="B15" s="165">
        <v>11168.422</v>
      </c>
      <c r="C15" s="165">
        <v>3364.022</v>
      </c>
      <c r="D15" s="165">
        <v>3545.484</v>
      </c>
      <c r="E15" s="165">
        <v>1375.263</v>
      </c>
      <c r="F15" s="165">
        <v>6059.598</v>
      </c>
      <c r="G15" s="165">
        <v>771.484</v>
      </c>
      <c r="H15" s="165">
        <v>931.4968241994999</v>
      </c>
      <c r="I15" s="165">
        <v>1216.004</v>
      </c>
      <c r="J15" s="165">
        <v>114.52</v>
      </c>
      <c r="K15" s="165">
        <v>124.113</v>
      </c>
      <c r="L15" s="159">
        <v>12480.593175800499</v>
      </c>
      <c r="M15" s="165">
        <f t="shared" si="0"/>
        <v>41151</v>
      </c>
      <c r="N15" s="58"/>
      <c r="O15" s="81"/>
      <c r="P15" s="81"/>
      <c r="Q15" s="93"/>
    </row>
    <row r="16" spans="1:17" ht="15">
      <c r="A16" s="49">
        <v>2002</v>
      </c>
      <c r="B16" s="168">
        <v>13388.246</v>
      </c>
      <c r="C16" s="168">
        <v>4203.826</v>
      </c>
      <c r="D16" s="168">
        <v>3893.564</v>
      </c>
      <c r="E16" s="168">
        <v>1239.483</v>
      </c>
      <c r="F16" s="168">
        <v>4718.236</v>
      </c>
      <c r="G16" s="168">
        <v>958.407</v>
      </c>
      <c r="H16" s="168">
        <v>1127.22937752344</v>
      </c>
      <c r="I16" s="168">
        <v>1007.994</v>
      </c>
      <c r="J16" s="168">
        <v>592.149</v>
      </c>
      <c r="K16" s="168">
        <v>172.491</v>
      </c>
      <c r="L16" s="162">
        <v>12303.37462247656</v>
      </c>
      <c r="M16" s="168">
        <f t="shared" si="0"/>
        <v>43605</v>
      </c>
      <c r="N16" s="58"/>
      <c r="O16" s="81"/>
      <c r="P16" s="81"/>
      <c r="Q16" s="93"/>
    </row>
    <row r="17" spans="1:17" ht="15">
      <c r="A17" s="46">
        <v>2003</v>
      </c>
      <c r="B17" s="165">
        <v>13386.081</v>
      </c>
      <c r="C17" s="165">
        <v>5484.758</v>
      </c>
      <c r="D17" s="165">
        <v>4086.927</v>
      </c>
      <c r="E17" s="165">
        <v>1090.199</v>
      </c>
      <c r="F17" s="165">
        <v>5069.317</v>
      </c>
      <c r="G17" s="165">
        <v>956.772</v>
      </c>
      <c r="H17" s="165">
        <v>1287.2563332611</v>
      </c>
      <c r="I17" s="165">
        <v>1076.592</v>
      </c>
      <c r="J17" s="165">
        <v>160.238</v>
      </c>
      <c r="K17" s="165">
        <v>179.389</v>
      </c>
      <c r="L17" s="159">
        <v>12316.484666738901</v>
      </c>
      <c r="M17" s="165">
        <f t="shared" si="0"/>
        <v>45094.014</v>
      </c>
      <c r="N17" s="58"/>
      <c r="O17" s="81"/>
      <c r="P17" s="81"/>
      <c r="Q17" s="93"/>
    </row>
    <row r="18" spans="1:17" ht="15">
      <c r="A18" s="49">
        <v>2004</v>
      </c>
      <c r="B18" s="168">
        <v>16294.728</v>
      </c>
      <c r="C18" s="168">
        <v>4893.082</v>
      </c>
      <c r="D18" s="168">
        <v>4315.048</v>
      </c>
      <c r="E18" s="168">
        <v>1165.362</v>
      </c>
      <c r="F18" s="168">
        <v>4309.952</v>
      </c>
      <c r="G18" s="168">
        <v>1532.98</v>
      </c>
      <c r="H18" s="168">
        <v>1232.7824094777982</v>
      </c>
      <c r="I18" s="168">
        <v>958.882</v>
      </c>
      <c r="J18" s="168">
        <v>110.06</v>
      </c>
      <c r="K18" s="168">
        <v>226.894</v>
      </c>
      <c r="L18" s="162">
        <v>10915.2885905222</v>
      </c>
      <c r="M18" s="168">
        <f t="shared" si="0"/>
        <v>45955.058999999994</v>
      </c>
      <c r="N18" s="58"/>
      <c r="O18" s="81"/>
      <c r="P18" s="81"/>
      <c r="Q18" s="93"/>
    </row>
    <row r="19" spans="1:17" ht="15">
      <c r="A19" s="46">
        <v>2005</v>
      </c>
      <c r="B19" s="165">
        <v>18399.239</v>
      </c>
      <c r="C19" s="165">
        <v>3305.225</v>
      </c>
      <c r="D19" s="165">
        <v>4238.646</v>
      </c>
      <c r="E19" s="165">
        <v>1569.252</v>
      </c>
      <c r="F19" s="165">
        <v>6639.198</v>
      </c>
      <c r="G19" s="165">
        <v>981.816</v>
      </c>
      <c r="H19" s="165">
        <v>1179.641582964462</v>
      </c>
      <c r="I19" s="165">
        <v>1136.208</v>
      </c>
      <c r="J19" s="165">
        <v>436.254</v>
      </c>
      <c r="K19" s="165">
        <v>535.871</v>
      </c>
      <c r="L19" s="159">
        <v>9503.140417035534</v>
      </c>
      <c r="M19" s="165">
        <f t="shared" si="0"/>
        <v>47924.490999999995</v>
      </c>
      <c r="N19" s="58"/>
      <c r="O19" s="81"/>
      <c r="P19" s="81"/>
      <c r="Q19" s="93"/>
    </row>
    <row r="20" spans="1:17" ht="15">
      <c r="A20" s="49">
        <v>2006</v>
      </c>
      <c r="B20" s="168">
        <v>19530.588</v>
      </c>
      <c r="C20" s="168">
        <v>2301.601</v>
      </c>
      <c r="D20" s="168">
        <v>4157.507</v>
      </c>
      <c r="E20" s="168">
        <v>1240.915</v>
      </c>
      <c r="F20" s="168">
        <v>6687.461</v>
      </c>
      <c r="G20" s="168">
        <v>1847.078</v>
      </c>
      <c r="H20" s="168">
        <v>925.564950100444</v>
      </c>
      <c r="I20" s="168">
        <v>1035.546</v>
      </c>
      <c r="J20" s="168">
        <v>745.838</v>
      </c>
      <c r="K20" s="168">
        <v>719.725</v>
      </c>
      <c r="L20" s="162">
        <v>10427.830049899556</v>
      </c>
      <c r="M20" s="168">
        <f t="shared" si="0"/>
        <v>49619.65400000001</v>
      </c>
      <c r="N20" s="58"/>
      <c r="O20" s="81"/>
      <c r="P20" s="81"/>
      <c r="Q20" s="93"/>
    </row>
    <row r="21" spans="1:17" ht="15">
      <c r="A21" s="46">
        <v>2007</v>
      </c>
      <c r="B21" s="165">
        <v>20529.864</v>
      </c>
      <c r="C21" s="165">
        <v>4739.519</v>
      </c>
      <c r="D21" s="165">
        <v>3916.432</v>
      </c>
      <c r="E21" s="165">
        <v>1501.726</v>
      </c>
      <c r="F21" s="165">
        <v>1625.989</v>
      </c>
      <c r="G21" s="165">
        <v>1587.701</v>
      </c>
      <c r="H21" s="165">
        <v>716.380182059676</v>
      </c>
      <c r="I21" s="165">
        <v>903.334</v>
      </c>
      <c r="J21" s="165">
        <v>203.337</v>
      </c>
      <c r="K21" s="165">
        <v>359.08</v>
      </c>
      <c r="L21" s="165">
        <v>12711.146817940324</v>
      </c>
      <c r="M21" s="165">
        <f t="shared" si="0"/>
        <v>48794.509000000005</v>
      </c>
      <c r="N21" s="58"/>
      <c r="O21" s="81"/>
      <c r="P21" s="81"/>
      <c r="Q21" s="93"/>
    </row>
    <row r="22" spans="1:17" ht="15">
      <c r="A22" s="49">
        <v>2008</v>
      </c>
      <c r="B22" s="168">
        <v>20143.215</v>
      </c>
      <c r="C22" s="168">
        <v>5110.298</v>
      </c>
      <c r="D22" s="168">
        <v>3300.84</v>
      </c>
      <c r="E22" s="168">
        <v>1333.512</v>
      </c>
      <c r="F22" s="168">
        <v>1493.606</v>
      </c>
      <c r="G22" s="168">
        <v>1654.205</v>
      </c>
      <c r="H22" s="168">
        <v>478.44198386879594</v>
      </c>
      <c r="I22" s="168">
        <v>683.722</v>
      </c>
      <c r="J22" s="168">
        <v>960.885</v>
      </c>
      <c r="K22" s="168">
        <v>410.507</v>
      </c>
      <c r="L22" s="162">
        <v>12762.250016131207</v>
      </c>
      <c r="M22" s="168">
        <f t="shared" si="0"/>
        <v>48331.482</v>
      </c>
      <c r="N22" s="58"/>
      <c r="O22" s="81"/>
      <c r="P22" s="81"/>
      <c r="Q22" s="93"/>
    </row>
    <row r="23" spans="1:17" ht="15">
      <c r="A23" s="46">
        <v>2009</v>
      </c>
      <c r="B23" s="165">
        <v>24987.93</v>
      </c>
      <c r="C23" s="165">
        <v>5373.983</v>
      </c>
      <c r="D23" s="165">
        <v>3295.409</v>
      </c>
      <c r="E23" s="165">
        <v>1654.978</v>
      </c>
      <c r="F23" s="165">
        <v>1554.161</v>
      </c>
      <c r="G23" s="165">
        <v>1313.566</v>
      </c>
      <c r="H23" s="165">
        <v>1053.938786205918</v>
      </c>
      <c r="I23" s="165">
        <v>905.604</v>
      </c>
      <c r="J23" s="165">
        <v>810.664</v>
      </c>
      <c r="K23" s="165">
        <v>808.299</v>
      </c>
      <c r="L23" s="165">
        <v>8040.856213794083</v>
      </c>
      <c r="M23" s="165">
        <f t="shared" si="0"/>
        <v>49799.388999999996</v>
      </c>
      <c r="N23" s="58"/>
      <c r="O23" s="81"/>
      <c r="P23" s="81"/>
      <c r="Q23" s="93"/>
    </row>
    <row r="24" spans="1:11" ht="15">
      <c r="A24" s="52"/>
      <c r="B24" s="52"/>
      <c r="C24" s="52"/>
      <c r="D24" s="53"/>
      <c r="E24" s="52"/>
      <c r="F24" s="52"/>
      <c r="G24" s="52"/>
      <c r="H24" s="52"/>
      <c r="I24" s="52"/>
      <c r="J24" s="52"/>
      <c r="K24" s="52"/>
    </row>
    <row r="25" ht="15">
      <c r="A25" s="39" t="s">
        <v>45</v>
      </c>
    </row>
    <row r="26" ht="15">
      <c r="A26" s="56" t="s">
        <v>77</v>
      </c>
    </row>
    <row r="27" ht="17.25">
      <c r="A27" s="25" t="s">
        <v>174</v>
      </c>
    </row>
    <row r="28" ht="15">
      <c r="A28" s="48"/>
    </row>
    <row r="29" ht="15">
      <c r="A29" s="57" t="s">
        <v>161</v>
      </c>
    </row>
  </sheetData>
  <sheetProtection/>
  <conditionalFormatting sqref="A12 A14 A16 A18 A8 A10 A6 A20 A22">
    <cfRule type="cellIs" priority="1" dxfId="2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11.00390625" style="2" customWidth="1"/>
    <col min="2" max="10" width="10.7109375" style="2" customWidth="1"/>
    <col min="11" max="11" width="12.00390625" style="2" customWidth="1"/>
    <col min="12" max="14" width="11.57421875" style="2" customWidth="1"/>
    <col min="15" max="15" width="15.140625" style="2" bestFit="1" customWidth="1"/>
    <col min="16" max="16" width="11.7109375" style="2" bestFit="1" customWidth="1"/>
    <col min="17" max="17" width="12.28125" style="2" bestFit="1" customWidth="1"/>
    <col min="18" max="16384" width="11.57421875" style="2" customWidth="1"/>
  </cols>
  <sheetData>
    <row r="1" spans="1:13" ht="15">
      <c r="A1" s="1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1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1" t="s">
        <v>162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58" customFormat="1" ht="30.75" customHeight="1">
      <c r="A4" s="141" t="s">
        <v>52</v>
      </c>
      <c r="B4" s="141" t="s">
        <v>218</v>
      </c>
      <c r="C4" s="141" t="s">
        <v>219</v>
      </c>
      <c r="D4" s="141" t="s">
        <v>220</v>
      </c>
      <c r="E4" s="141" t="s">
        <v>190</v>
      </c>
      <c r="F4" s="141" t="s">
        <v>248</v>
      </c>
      <c r="G4" s="141" t="s">
        <v>221</v>
      </c>
      <c r="H4" s="141" t="s">
        <v>201</v>
      </c>
      <c r="I4" s="141" t="s">
        <v>289</v>
      </c>
      <c r="J4" s="141" t="s">
        <v>222</v>
      </c>
      <c r="K4" s="141" t="s">
        <v>223</v>
      </c>
      <c r="L4" s="141" t="s">
        <v>44</v>
      </c>
      <c r="M4" s="141" t="s">
        <v>39</v>
      </c>
    </row>
    <row r="5" spans="1:17" ht="15">
      <c r="A5" s="46">
        <v>1991</v>
      </c>
      <c r="B5" s="171">
        <v>11720.604</v>
      </c>
      <c r="C5" s="171">
        <v>13000.607</v>
      </c>
      <c r="D5" s="171">
        <v>7350</v>
      </c>
      <c r="E5" s="171">
        <v>7276.349</v>
      </c>
      <c r="F5" s="171">
        <v>7887.197</v>
      </c>
      <c r="G5" s="172">
        <v>0</v>
      </c>
      <c r="H5" s="171">
        <v>4544.606</v>
      </c>
      <c r="I5" s="171">
        <v>2526.49</v>
      </c>
      <c r="J5" s="171">
        <v>2449.319</v>
      </c>
      <c r="K5" s="173">
        <v>1745</v>
      </c>
      <c r="L5" s="171">
        <v>50448.828</v>
      </c>
      <c r="M5" s="171">
        <f>SUM(B5:L5)</f>
        <v>108949</v>
      </c>
      <c r="O5" s="81"/>
      <c r="P5" s="81"/>
      <c r="Q5" s="81"/>
    </row>
    <row r="6" spans="1:17" ht="15">
      <c r="A6" s="49">
        <v>1992</v>
      </c>
      <c r="B6" s="174">
        <v>12386.991</v>
      </c>
      <c r="C6" s="174">
        <v>13682.568</v>
      </c>
      <c r="D6" s="174">
        <v>7615</v>
      </c>
      <c r="E6" s="174">
        <v>7379.4</v>
      </c>
      <c r="F6" s="174">
        <v>8097.667</v>
      </c>
      <c r="G6" s="174">
        <v>6145</v>
      </c>
      <c r="H6" s="174">
        <v>4301.376</v>
      </c>
      <c r="I6" s="174">
        <v>2440.913</v>
      </c>
      <c r="J6" s="174">
        <v>2670</v>
      </c>
      <c r="K6" s="174">
        <v>1750</v>
      </c>
      <c r="L6" s="174">
        <v>45647.085</v>
      </c>
      <c r="M6" s="174">
        <f aca="true" t="shared" si="0" ref="M6:M23">SUM(B6:L6)</f>
        <v>112116</v>
      </c>
      <c r="O6" s="81"/>
      <c r="P6" s="81"/>
      <c r="Q6" s="81"/>
    </row>
    <row r="7" spans="1:17" ht="15">
      <c r="A7" s="46">
        <v>1993</v>
      </c>
      <c r="B7" s="171">
        <v>12989</v>
      </c>
      <c r="C7" s="171">
        <v>13115.537</v>
      </c>
      <c r="D7" s="171">
        <v>7720</v>
      </c>
      <c r="E7" s="175">
        <v>7574.7</v>
      </c>
      <c r="F7" s="175">
        <v>8192.1</v>
      </c>
      <c r="G7" s="175">
        <v>5033.603</v>
      </c>
      <c r="H7" s="175">
        <v>4448.696</v>
      </c>
      <c r="I7" s="175">
        <v>2723.989</v>
      </c>
      <c r="J7" s="175">
        <v>2747</v>
      </c>
      <c r="K7" s="175">
        <v>1675</v>
      </c>
      <c r="L7" s="175">
        <v>44952.375</v>
      </c>
      <c r="M7" s="175">
        <f t="shared" si="0"/>
        <v>111172</v>
      </c>
      <c r="O7" s="81"/>
      <c r="P7" s="81"/>
      <c r="Q7" s="81"/>
    </row>
    <row r="8" spans="1:17" ht="15">
      <c r="A8" s="49">
        <v>1994</v>
      </c>
      <c r="B8" s="174">
        <v>13700</v>
      </c>
      <c r="C8" s="174">
        <v>12755.293</v>
      </c>
      <c r="D8" s="174">
        <v>7900</v>
      </c>
      <c r="E8" s="174">
        <v>7873.9</v>
      </c>
      <c r="F8" s="174">
        <v>8454.124</v>
      </c>
      <c r="G8" s="174">
        <v>4956.755</v>
      </c>
      <c r="H8" s="174">
        <v>4370.251</v>
      </c>
      <c r="I8" s="174">
        <v>2941.217</v>
      </c>
      <c r="J8" s="174">
        <v>2945</v>
      </c>
      <c r="K8" s="174">
        <v>1700</v>
      </c>
      <c r="L8" s="174">
        <v>44953.46</v>
      </c>
      <c r="M8" s="174">
        <f t="shared" si="0"/>
        <v>112549.99999999997</v>
      </c>
      <c r="O8" s="81"/>
      <c r="P8" s="81"/>
      <c r="Q8" s="81"/>
    </row>
    <row r="9" spans="1:17" ht="15">
      <c r="A9" s="46">
        <v>1995</v>
      </c>
      <c r="B9" s="171">
        <v>13900</v>
      </c>
      <c r="C9" s="173">
        <v>13847.564</v>
      </c>
      <c r="D9" s="173">
        <v>8200</v>
      </c>
      <c r="E9" s="175">
        <v>8230.3</v>
      </c>
      <c r="F9" s="175">
        <v>8580.332</v>
      </c>
      <c r="G9" s="175">
        <v>5107.951</v>
      </c>
      <c r="H9" s="175">
        <v>4423.284</v>
      </c>
      <c r="I9" s="175">
        <v>3341.331</v>
      </c>
      <c r="J9" s="175">
        <v>2971</v>
      </c>
      <c r="K9" s="175">
        <v>1775</v>
      </c>
      <c r="L9" s="175">
        <v>45819.238</v>
      </c>
      <c r="M9" s="175">
        <f t="shared" si="0"/>
        <v>116196</v>
      </c>
      <c r="O9" s="81"/>
      <c r="P9" s="81"/>
      <c r="Q9" s="81"/>
    </row>
    <row r="10" spans="1:17" ht="15">
      <c r="A10" s="49">
        <v>1996</v>
      </c>
      <c r="B10" s="174">
        <v>15254.24</v>
      </c>
      <c r="C10" s="174">
        <v>14516.832</v>
      </c>
      <c r="D10" s="174">
        <v>8250</v>
      </c>
      <c r="E10" s="174">
        <v>8490</v>
      </c>
      <c r="F10" s="174">
        <v>8701.145</v>
      </c>
      <c r="G10" s="174">
        <v>5235.234</v>
      </c>
      <c r="H10" s="174">
        <v>4228.885</v>
      </c>
      <c r="I10" s="174">
        <v>3073.758</v>
      </c>
      <c r="J10" s="174">
        <v>3033</v>
      </c>
      <c r="K10" s="174">
        <v>1850</v>
      </c>
      <c r="L10" s="176">
        <v>47134.906</v>
      </c>
      <c r="M10" s="176">
        <f t="shared" si="0"/>
        <v>119768</v>
      </c>
      <c r="O10" s="81"/>
      <c r="P10" s="81"/>
      <c r="Q10" s="81"/>
    </row>
    <row r="11" spans="1:17" ht="15">
      <c r="A11" s="46">
        <v>1997</v>
      </c>
      <c r="B11" s="171">
        <v>14970.756</v>
      </c>
      <c r="C11" s="173">
        <v>14551.868</v>
      </c>
      <c r="D11" s="173">
        <v>8250</v>
      </c>
      <c r="E11" s="175">
        <v>8900</v>
      </c>
      <c r="F11" s="175">
        <v>8800</v>
      </c>
      <c r="G11" s="175">
        <v>5308.387</v>
      </c>
      <c r="H11" s="175">
        <v>4230.988</v>
      </c>
      <c r="I11" s="175">
        <v>3350</v>
      </c>
      <c r="J11" s="175">
        <v>3023</v>
      </c>
      <c r="K11" s="175">
        <v>2000</v>
      </c>
      <c r="L11" s="177">
        <v>48648.001</v>
      </c>
      <c r="M11" s="177">
        <f t="shared" si="0"/>
        <v>122033</v>
      </c>
      <c r="O11" s="81"/>
      <c r="P11" s="81"/>
      <c r="Q11" s="81"/>
    </row>
    <row r="12" spans="1:17" ht="15">
      <c r="A12" s="49">
        <v>1998</v>
      </c>
      <c r="B12" s="174">
        <v>15272.009</v>
      </c>
      <c r="C12" s="174">
        <v>13818.571</v>
      </c>
      <c r="D12" s="174">
        <v>8300</v>
      </c>
      <c r="E12" s="174">
        <v>9150</v>
      </c>
      <c r="F12" s="174">
        <v>9049.293</v>
      </c>
      <c r="G12" s="174">
        <v>5450</v>
      </c>
      <c r="H12" s="174">
        <v>4293.211</v>
      </c>
      <c r="I12" s="174">
        <v>2736.002</v>
      </c>
      <c r="J12" s="174">
        <v>3085</v>
      </c>
      <c r="K12" s="174">
        <v>2075</v>
      </c>
      <c r="L12" s="176">
        <v>49817.914</v>
      </c>
      <c r="M12" s="176">
        <f t="shared" si="0"/>
        <v>123047</v>
      </c>
      <c r="O12" s="81"/>
      <c r="P12" s="81"/>
      <c r="Q12" s="81"/>
    </row>
    <row r="13" spans="1:17" ht="15">
      <c r="A13" s="46">
        <v>1999</v>
      </c>
      <c r="B13" s="171">
        <v>16277.713</v>
      </c>
      <c r="C13" s="173">
        <v>15006.631</v>
      </c>
      <c r="D13" s="173">
        <v>8300</v>
      </c>
      <c r="E13" s="173">
        <v>9500</v>
      </c>
      <c r="F13" s="173">
        <v>9066.5</v>
      </c>
      <c r="G13" s="173">
        <v>5565.232</v>
      </c>
      <c r="H13" s="173">
        <v>4399.992</v>
      </c>
      <c r="I13" s="173">
        <v>3000</v>
      </c>
      <c r="J13" s="173">
        <v>3196</v>
      </c>
      <c r="K13" s="173">
        <v>2150</v>
      </c>
      <c r="L13" s="178">
        <v>49817.932</v>
      </c>
      <c r="M13" s="178">
        <f t="shared" si="0"/>
        <v>126280</v>
      </c>
      <c r="O13" s="81"/>
      <c r="P13" s="81"/>
      <c r="Q13" s="81"/>
    </row>
    <row r="14" spans="1:17" ht="15">
      <c r="A14" s="49">
        <v>2000</v>
      </c>
      <c r="B14" s="174">
        <v>16546.072</v>
      </c>
      <c r="C14" s="174">
        <v>14112.091</v>
      </c>
      <c r="D14" s="174">
        <v>8500</v>
      </c>
      <c r="E14" s="174">
        <v>9725</v>
      </c>
      <c r="F14" s="174">
        <v>9051.076</v>
      </c>
      <c r="G14" s="174">
        <v>5706.541</v>
      </c>
      <c r="H14" s="174">
        <v>4619.203</v>
      </c>
      <c r="I14" s="174">
        <v>3375</v>
      </c>
      <c r="J14" s="174">
        <v>3295</v>
      </c>
      <c r="K14" s="174">
        <v>2250</v>
      </c>
      <c r="L14" s="176">
        <v>50133.017</v>
      </c>
      <c r="M14" s="176">
        <f t="shared" si="0"/>
        <v>127313</v>
      </c>
      <c r="O14" s="81"/>
      <c r="P14" s="81"/>
      <c r="Q14" s="81"/>
    </row>
    <row r="15" spans="1:17" ht="15">
      <c r="A15" s="46">
        <v>2001</v>
      </c>
      <c r="B15" s="171">
        <v>17274.252</v>
      </c>
      <c r="C15" s="173">
        <v>13588.256</v>
      </c>
      <c r="D15" s="173">
        <v>8900</v>
      </c>
      <c r="E15" s="173">
        <v>9800</v>
      </c>
      <c r="F15" s="173">
        <v>9139</v>
      </c>
      <c r="G15" s="173">
        <v>5847.844</v>
      </c>
      <c r="H15" s="173">
        <v>4856.71</v>
      </c>
      <c r="I15" s="173">
        <v>3500</v>
      </c>
      <c r="J15" s="173">
        <v>3390</v>
      </c>
      <c r="K15" s="173">
        <v>2325</v>
      </c>
      <c r="L15" s="178">
        <v>52878.93800000002</v>
      </c>
      <c r="M15" s="178">
        <f t="shared" si="0"/>
        <v>131500.00000000003</v>
      </c>
      <c r="O15" s="81"/>
      <c r="P15" s="81"/>
      <c r="Q15" s="81"/>
    </row>
    <row r="16" spans="1:17" ht="15">
      <c r="A16" s="49">
        <v>2002</v>
      </c>
      <c r="B16" s="174">
        <v>17857.051</v>
      </c>
      <c r="C16" s="174">
        <v>14369.504</v>
      </c>
      <c r="D16" s="174">
        <v>9975</v>
      </c>
      <c r="E16" s="174">
        <v>10519.936</v>
      </c>
      <c r="F16" s="174">
        <v>9079.424</v>
      </c>
      <c r="G16" s="174">
        <v>6672.5</v>
      </c>
      <c r="H16" s="174">
        <v>5068.706</v>
      </c>
      <c r="I16" s="174">
        <v>3675</v>
      </c>
      <c r="J16" s="174">
        <v>3490</v>
      </c>
      <c r="K16" s="174">
        <v>2400</v>
      </c>
      <c r="L16" s="176">
        <v>54474.879</v>
      </c>
      <c r="M16" s="176">
        <f t="shared" si="0"/>
        <v>137582</v>
      </c>
      <c r="O16" s="81"/>
      <c r="P16" s="81"/>
      <c r="Q16" s="81"/>
    </row>
    <row r="17" spans="1:17" ht="15">
      <c r="A17" s="46">
        <v>2003</v>
      </c>
      <c r="B17" s="171">
        <v>18624.787</v>
      </c>
      <c r="C17" s="173">
        <v>14137.374</v>
      </c>
      <c r="D17" s="173">
        <v>11065</v>
      </c>
      <c r="E17" s="173">
        <v>10217.294</v>
      </c>
      <c r="F17" s="179">
        <v>8844.183</v>
      </c>
      <c r="G17" s="173">
        <v>6850</v>
      </c>
      <c r="H17" s="173">
        <v>5328.487</v>
      </c>
      <c r="I17" s="173">
        <v>3800</v>
      </c>
      <c r="J17" s="173">
        <v>3875.202</v>
      </c>
      <c r="K17" s="173">
        <v>2500</v>
      </c>
      <c r="L17" s="178">
        <v>56119.834</v>
      </c>
      <c r="M17" s="178">
        <f t="shared" si="0"/>
        <v>141362.16100000002</v>
      </c>
      <c r="O17" s="81"/>
      <c r="P17" s="81"/>
      <c r="Q17" s="81"/>
    </row>
    <row r="18" spans="1:17" ht="15">
      <c r="A18" s="49">
        <v>2004</v>
      </c>
      <c r="B18" s="174">
        <v>19858.302</v>
      </c>
      <c r="C18" s="174">
        <v>17691.341</v>
      </c>
      <c r="D18" s="174">
        <v>11613</v>
      </c>
      <c r="E18" s="174">
        <v>10856.685</v>
      </c>
      <c r="F18" s="180">
        <v>8993.671</v>
      </c>
      <c r="G18" s="174">
        <v>6700</v>
      </c>
      <c r="H18" s="174">
        <v>5300.411</v>
      </c>
      <c r="I18" s="174">
        <v>3915</v>
      </c>
      <c r="J18" s="174">
        <v>4004.065</v>
      </c>
      <c r="K18" s="174">
        <v>2600</v>
      </c>
      <c r="L18" s="176">
        <v>55148.425</v>
      </c>
      <c r="M18" s="176">
        <f t="shared" si="0"/>
        <v>146680.90000000002</v>
      </c>
      <c r="O18" s="81"/>
      <c r="P18" s="81"/>
      <c r="Q18" s="81"/>
    </row>
    <row r="19" spans="1:17" ht="15">
      <c r="A19" s="46">
        <v>2005</v>
      </c>
      <c r="B19" s="171">
        <v>20109.5</v>
      </c>
      <c r="C19" s="173">
        <v>16764.547</v>
      </c>
      <c r="D19" s="173">
        <v>11785</v>
      </c>
      <c r="E19" s="173">
        <v>11902.254</v>
      </c>
      <c r="F19" s="179">
        <v>9247.7</v>
      </c>
      <c r="G19" s="173">
        <v>6600</v>
      </c>
      <c r="H19" s="173">
        <v>4876.75</v>
      </c>
      <c r="I19" s="173">
        <v>4052</v>
      </c>
      <c r="J19" s="173">
        <v>4075.227</v>
      </c>
      <c r="K19" s="173">
        <v>2675</v>
      </c>
      <c r="L19" s="178">
        <v>56091.411</v>
      </c>
      <c r="M19" s="178">
        <f t="shared" si="0"/>
        <v>148179.389</v>
      </c>
      <c r="O19" s="81"/>
      <c r="P19" s="81"/>
      <c r="Q19" s="81"/>
    </row>
    <row r="20" spans="1:17" ht="15">
      <c r="A20" s="49">
        <v>2006</v>
      </c>
      <c r="B20" s="174">
        <v>20109.5</v>
      </c>
      <c r="C20" s="174">
        <v>17397.963</v>
      </c>
      <c r="D20" s="174">
        <v>11975</v>
      </c>
      <c r="E20" s="174">
        <v>13462.903</v>
      </c>
      <c r="F20" s="180">
        <v>9228.016</v>
      </c>
      <c r="G20" s="174">
        <v>6500</v>
      </c>
      <c r="H20" s="174">
        <v>4978.564</v>
      </c>
      <c r="I20" s="174">
        <v>4330</v>
      </c>
      <c r="J20" s="174">
        <v>3950.988</v>
      </c>
      <c r="K20" s="174">
        <v>2700</v>
      </c>
      <c r="L20" s="176">
        <v>59461.1</v>
      </c>
      <c r="M20" s="176">
        <f t="shared" si="0"/>
        <v>154094.03399999999</v>
      </c>
      <c r="O20" s="81"/>
      <c r="P20" s="81"/>
      <c r="Q20" s="81"/>
    </row>
    <row r="21" spans="1:17" ht="15">
      <c r="A21" s="46">
        <v>2007</v>
      </c>
      <c r="B21" s="171">
        <v>20878.009</v>
      </c>
      <c r="C21" s="173">
        <v>18540.865</v>
      </c>
      <c r="D21" s="173">
        <v>13825</v>
      </c>
      <c r="E21" s="173">
        <v>13334.194</v>
      </c>
      <c r="F21" s="179">
        <v>9106.764</v>
      </c>
      <c r="G21" s="173">
        <v>6500</v>
      </c>
      <c r="H21" s="173">
        <v>4944</v>
      </c>
      <c r="I21" s="173">
        <v>4690</v>
      </c>
      <c r="J21" s="173">
        <v>4250</v>
      </c>
      <c r="K21" s="173">
        <v>2700</v>
      </c>
      <c r="L21" s="178">
        <v>58909.503</v>
      </c>
      <c r="M21" s="178">
        <f t="shared" si="0"/>
        <v>157678.335</v>
      </c>
      <c r="O21" s="81"/>
      <c r="P21" s="81"/>
      <c r="Q21" s="81"/>
    </row>
    <row r="22" spans="1:17" ht="15">
      <c r="A22" s="49">
        <v>2008</v>
      </c>
      <c r="B22" s="174">
        <v>22550</v>
      </c>
      <c r="C22" s="174">
        <v>18898.641</v>
      </c>
      <c r="D22" s="174">
        <v>14725</v>
      </c>
      <c r="E22" s="174">
        <v>12596.765</v>
      </c>
      <c r="F22" s="180">
        <v>9807.476</v>
      </c>
      <c r="G22" s="174">
        <v>6179.595</v>
      </c>
      <c r="H22" s="174">
        <v>5030.5</v>
      </c>
      <c r="I22" s="174">
        <v>4975</v>
      </c>
      <c r="J22" s="174">
        <v>4538.427</v>
      </c>
      <c r="K22" s="174">
        <v>2700</v>
      </c>
      <c r="L22" s="176">
        <v>60669.127</v>
      </c>
      <c r="M22" s="176">
        <f t="shared" si="0"/>
        <v>162670.531</v>
      </c>
      <c r="O22" s="81"/>
      <c r="P22" s="81"/>
      <c r="Q22" s="81"/>
    </row>
    <row r="23" spans="1:17" ht="15">
      <c r="A23" s="46">
        <v>2009</v>
      </c>
      <c r="B23" s="171">
        <v>24131.4</v>
      </c>
      <c r="C23" s="173">
        <v>17862.263</v>
      </c>
      <c r="D23" s="173">
        <v>15000</v>
      </c>
      <c r="E23" s="173">
        <v>12199.022</v>
      </c>
      <c r="F23" s="179">
        <v>9704.629</v>
      </c>
      <c r="G23" s="173">
        <v>5652.4</v>
      </c>
      <c r="H23" s="173">
        <v>5152.535</v>
      </c>
      <c r="I23" s="173">
        <v>5125</v>
      </c>
      <c r="J23" s="173">
        <v>4625</v>
      </c>
      <c r="K23" s="173">
        <v>2750</v>
      </c>
      <c r="L23" s="178">
        <v>58795.176</v>
      </c>
      <c r="M23" s="178">
        <f t="shared" si="0"/>
        <v>160997.425</v>
      </c>
      <c r="O23" s="81"/>
      <c r="P23" s="81"/>
      <c r="Q23" s="81"/>
    </row>
    <row r="24" spans="1:10" ht="15">
      <c r="A24" s="52"/>
      <c r="B24" s="52"/>
      <c r="C24" s="53"/>
      <c r="D24" s="52"/>
      <c r="E24" s="52"/>
      <c r="F24" s="52"/>
      <c r="G24" s="52"/>
      <c r="H24" s="52"/>
      <c r="I24" s="52"/>
      <c r="J24" s="52"/>
    </row>
    <row r="25" ht="15">
      <c r="A25" s="39" t="s">
        <v>45</v>
      </c>
    </row>
    <row r="26" ht="15">
      <c r="A26" s="56" t="s">
        <v>77</v>
      </c>
    </row>
    <row r="27" ht="17.25">
      <c r="A27" s="25" t="s">
        <v>174</v>
      </c>
    </row>
    <row r="29" ht="15">
      <c r="A29" s="57" t="s">
        <v>169</v>
      </c>
    </row>
  </sheetData>
  <sheetProtection/>
  <conditionalFormatting sqref="A12 A14 A16 A18 A8 A10 A6 A20 A22">
    <cfRule type="cellIs" priority="1" dxfId="2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4.7109375" style="2" customWidth="1"/>
    <col min="2" max="2" width="31.8515625" style="2" customWidth="1"/>
    <col min="3" max="7" width="11.7109375" style="2" customWidth="1"/>
    <col min="8" max="16384" width="11.57421875" style="2" customWidth="1"/>
  </cols>
  <sheetData>
    <row r="1" spans="1:7" ht="15">
      <c r="A1" s="1" t="s">
        <v>1</v>
      </c>
      <c r="B1" s="5"/>
      <c r="C1" s="5"/>
      <c r="D1" s="5"/>
      <c r="E1" s="5"/>
      <c r="F1" s="5"/>
      <c r="G1" s="5"/>
    </row>
    <row r="2" spans="1:7" ht="15">
      <c r="A2" s="1" t="s">
        <v>255</v>
      </c>
      <c r="B2" s="5"/>
      <c r="C2" s="5"/>
      <c r="D2" s="5"/>
      <c r="E2" s="5"/>
      <c r="F2" s="5"/>
      <c r="G2" s="5"/>
    </row>
    <row r="3" spans="1:7" ht="15">
      <c r="A3" s="1" t="s">
        <v>27</v>
      </c>
      <c r="B3" s="5"/>
      <c r="C3" s="5"/>
      <c r="D3" s="5"/>
      <c r="E3" s="5"/>
      <c r="F3" s="5"/>
      <c r="G3" s="5"/>
    </row>
    <row r="4" spans="1:7" ht="15">
      <c r="A4" s="241"/>
      <c r="B4" s="241"/>
      <c r="C4" s="6">
        <v>2009</v>
      </c>
      <c r="D4" s="7"/>
      <c r="E4" s="6">
        <v>2010</v>
      </c>
      <c r="F4" s="7"/>
      <c r="G4" s="8" t="s">
        <v>28</v>
      </c>
    </row>
    <row r="5" spans="1:7" ht="15">
      <c r="A5" s="241"/>
      <c r="B5" s="241"/>
      <c r="C5" s="9" t="s">
        <v>29</v>
      </c>
      <c r="D5" s="10" t="s">
        <v>30</v>
      </c>
      <c r="E5" s="9" t="s">
        <v>29</v>
      </c>
      <c r="F5" s="10" t="s">
        <v>30</v>
      </c>
      <c r="G5" s="11" t="str">
        <f>RIGHT(C4,2)&amp;"/"&amp;RIGHT(E4,2)</f>
        <v>09/10</v>
      </c>
    </row>
    <row r="6" spans="1:2" ht="15">
      <c r="A6" s="12" t="s">
        <v>31</v>
      </c>
      <c r="B6" s="13"/>
    </row>
    <row r="7" spans="1:2" ht="15">
      <c r="A7" s="14" t="s">
        <v>32</v>
      </c>
      <c r="B7" s="14"/>
    </row>
    <row r="8" spans="1:7" ht="15">
      <c r="A8" s="15"/>
      <c r="B8" s="16" t="s">
        <v>33</v>
      </c>
      <c r="C8" s="17">
        <v>2188576.8988279053</v>
      </c>
      <c r="D8" s="18">
        <f>C8/+C$10</f>
        <v>0.8422477040026274</v>
      </c>
      <c r="E8" s="17">
        <v>1892607.0890860895</v>
      </c>
      <c r="F8" s="18">
        <f>E8/+E$10</f>
        <v>0.9109524753321687</v>
      </c>
      <c r="G8" s="18">
        <f>E8/C8-1</f>
        <v>-0.13523390925871637</v>
      </c>
    </row>
    <row r="9" spans="1:7" ht="17.25">
      <c r="A9" s="15"/>
      <c r="B9" s="16" t="s">
        <v>34</v>
      </c>
      <c r="C9" s="17">
        <v>409918.63689999963</v>
      </c>
      <c r="D9" s="18">
        <f>C9/+C$10</f>
        <v>0.15775229599737253</v>
      </c>
      <c r="E9" s="17">
        <v>185006.33239999998</v>
      </c>
      <c r="F9" s="18">
        <f>E9/+E$10</f>
        <v>0.08904752466783132</v>
      </c>
      <c r="G9" s="18">
        <f>E9/C9-1</f>
        <v>-0.5486754791167677</v>
      </c>
    </row>
    <row r="10" spans="1:7" ht="15">
      <c r="A10" s="19"/>
      <c r="B10" s="20" t="s">
        <v>35</v>
      </c>
      <c r="C10" s="21">
        <f>SUM(C8:C9)</f>
        <v>2598495.535727905</v>
      </c>
      <c r="D10" s="22">
        <f>C10/+C$10</f>
        <v>1</v>
      </c>
      <c r="E10" s="21">
        <f>SUM(E8:E9)</f>
        <v>2077613.4214860895</v>
      </c>
      <c r="F10" s="22">
        <f>E10/+E$10</f>
        <v>1</v>
      </c>
      <c r="G10" s="23">
        <f>E10/C10-1</f>
        <v>-0.2004552661645821</v>
      </c>
    </row>
    <row r="11" spans="1:3" ht="15">
      <c r="A11" s="14" t="s">
        <v>36</v>
      </c>
      <c r="B11" s="24"/>
      <c r="C11" s="17"/>
    </row>
    <row r="12" spans="1:3" ht="15">
      <c r="A12" s="14" t="s">
        <v>37</v>
      </c>
      <c r="B12" s="14"/>
      <c r="C12" s="17"/>
    </row>
    <row r="13" spans="1:7" ht="15">
      <c r="A13" s="25"/>
      <c r="B13" s="16" t="s">
        <v>33</v>
      </c>
      <c r="C13" s="26">
        <v>1358644.3144383929</v>
      </c>
      <c r="D13" s="18">
        <f>C13/+C$15</f>
        <v>0.8981352024238536</v>
      </c>
      <c r="E13" s="17">
        <v>1304805.8256545728</v>
      </c>
      <c r="F13" s="18">
        <f>E13/+E$15</f>
        <v>0.9067615907864451</v>
      </c>
      <c r="G13" s="18">
        <f>E13/C13-1</f>
        <v>-0.03962662502001102</v>
      </c>
    </row>
    <row r="14" spans="1:7" ht="17.25">
      <c r="A14" s="25"/>
      <c r="B14" s="16" t="s">
        <v>38</v>
      </c>
      <c r="C14" s="26">
        <v>154094.8709000001</v>
      </c>
      <c r="D14" s="18">
        <f>C14/+C$15</f>
        <v>0.10186479757614646</v>
      </c>
      <c r="E14" s="17">
        <v>134167.59240000008</v>
      </c>
      <c r="F14" s="18">
        <f>E14/+E$15</f>
        <v>0.09323840921355492</v>
      </c>
      <c r="G14" s="18">
        <f>E14/C14-1</f>
        <v>-0.12931824650368684</v>
      </c>
    </row>
    <row r="15" spans="1:7" ht="15">
      <c r="A15" s="27"/>
      <c r="B15" s="28" t="s">
        <v>39</v>
      </c>
      <c r="C15" s="29">
        <f>SUM(C13:C14)</f>
        <v>1512739.1853383929</v>
      </c>
      <c r="D15" s="30">
        <f>C15/+C$15</f>
        <v>1</v>
      </c>
      <c r="E15" s="29">
        <f>SUM(E13:E14)</f>
        <v>1438973.4180545728</v>
      </c>
      <c r="F15" s="30">
        <f>E15/+E$15</f>
        <v>1</v>
      </c>
      <c r="G15" s="31">
        <f>E15/C15-1</f>
        <v>-0.048763043886721924</v>
      </c>
    </row>
    <row r="16" spans="1:3" ht="15">
      <c r="A16" s="14" t="s">
        <v>40</v>
      </c>
      <c r="B16" s="14"/>
      <c r="C16" s="17"/>
    </row>
    <row r="17" spans="1:7" ht="15">
      <c r="A17" s="25"/>
      <c r="B17" s="16" t="s">
        <v>33</v>
      </c>
      <c r="C17" s="17">
        <v>137429.8682634228</v>
      </c>
      <c r="D17" s="18">
        <f>C17/+C$19</f>
        <v>0.9937427976433846</v>
      </c>
      <c r="E17" s="17">
        <v>182273.1290522974</v>
      </c>
      <c r="F17" s="18">
        <f>E17/+E$19</f>
        <v>0.9889451043502666</v>
      </c>
      <c r="G17" s="18">
        <f>E17/C17-1</f>
        <v>0.32629923433325225</v>
      </c>
    </row>
    <row r="18" spans="1:7" ht="15">
      <c r="A18" s="25"/>
      <c r="B18" s="16" t="s">
        <v>41</v>
      </c>
      <c r="C18" s="17">
        <v>865.34111</v>
      </c>
      <c r="D18" s="18">
        <f>C18/+C$19</f>
        <v>0.00625720235661539</v>
      </c>
      <c r="E18" s="17">
        <v>2037.5351600000001</v>
      </c>
      <c r="F18" s="18">
        <f>E18/+E$19</f>
        <v>0.011054895649733401</v>
      </c>
      <c r="G18" s="18">
        <f>E18/C18-1</f>
        <v>1.3546034464952212</v>
      </c>
    </row>
    <row r="19" spans="1:7" ht="15">
      <c r="A19" s="32"/>
      <c r="B19" s="28" t="s">
        <v>39</v>
      </c>
      <c r="C19" s="29">
        <f>SUM(C17:C18)</f>
        <v>138295.2093734228</v>
      </c>
      <c r="D19" s="30">
        <f>C19/+C$19</f>
        <v>1</v>
      </c>
      <c r="E19" s="29">
        <f>SUM(E17:E18)</f>
        <v>184310.6642122974</v>
      </c>
      <c r="F19" s="30">
        <f>E19/+E$19</f>
        <v>1</v>
      </c>
      <c r="G19" s="31">
        <f>E19/C19-1</f>
        <v>0.3327335418729096</v>
      </c>
    </row>
    <row r="20" spans="1:3" ht="15">
      <c r="A20" s="14" t="s">
        <v>42</v>
      </c>
      <c r="B20" s="14"/>
      <c r="C20" s="17"/>
    </row>
    <row r="21" spans="1:7" ht="15">
      <c r="A21" s="25"/>
      <c r="B21" s="16" t="s">
        <v>33</v>
      </c>
      <c r="C21" s="17">
        <f>C13+C17</f>
        <v>1496074.1827018156</v>
      </c>
      <c r="D21" s="18">
        <f>C21/+C$23</f>
        <v>0.9061435591491429</v>
      </c>
      <c r="E21" s="17">
        <f>E13+E17</f>
        <v>1487078.9547068703</v>
      </c>
      <c r="F21" s="18">
        <f>E21/+E$23</f>
        <v>0.9160928582692726</v>
      </c>
      <c r="G21" s="18">
        <f>E21/C21-1</f>
        <v>-0.006012554791033575</v>
      </c>
    </row>
    <row r="22" spans="1:9" ht="15">
      <c r="A22" s="25"/>
      <c r="B22" s="16" t="s">
        <v>41</v>
      </c>
      <c r="C22" s="17">
        <f>C14+C18</f>
        <v>154960.2120100001</v>
      </c>
      <c r="D22" s="18">
        <f>C22/+C$23</f>
        <v>0.09385644085085705</v>
      </c>
      <c r="E22" s="17">
        <f>E14+E18</f>
        <v>136205.12756000008</v>
      </c>
      <c r="F22" s="18">
        <f>E22/+E$23</f>
        <v>0.08390714173072741</v>
      </c>
      <c r="G22" s="18">
        <f>E22/C22-1</f>
        <v>-0.12103161325559941</v>
      </c>
      <c r="I22"/>
    </row>
    <row r="23" spans="1:9" ht="15">
      <c r="A23" s="33"/>
      <c r="B23" s="33" t="s">
        <v>39</v>
      </c>
      <c r="C23" s="21">
        <f>SUM(C21:C22)</f>
        <v>1651034.3947118158</v>
      </c>
      <c r="D23" s="34">
        <f>C23/+C$23</f>
        <v>1</v>
      </c>
      <c r="E23" s="21">
        <f>SUM(E21:E22)</f>
        <v>1623284.0822668704</v>
      </c>
      <c r="F23" s="34">
        <f>E23/+E$23</f>
        <v>1</v>
      </c>
      <c r="G23" s="23">
        <f>E23/C23-1</f>
        <v>-0.01680783424853427</v>
      </c>
      <c r="I23"/>
    </row>
    <row r="24" spans="1:3" ht="17.25">
      <c r="A24" s="14" t="s">
        <v>43</v>
      </c>
      <c r="B24" s="14"/>
      <c r="C24" s="17"/>
    </row>
    <row r="25" spans="1:7" s="38" customFormat="1" ht="15">
      <c r="A25" s="35"/>
      <c r="B25" s="35" t="s">
        <v>256</v>
      </c>
      <c r="C25" s="36">
        <v>157434.81687874</v>
      </c>
      <c r="D25" s="37">
        <f>C25/$C$36</f>
        <v>0.14937757196078794</v>
      </c>
      <c r="E25" s="36">
        <v>200524.21667954003</v>
      </c>
      <c r="F25" s="37">
        <f>E25/$E$36</f>
        <v>0.28877510685614444</v>
      </c>
      <c r="G25" s="37">
        <f>E25/C25-1</f>
        <v>0.27369676323877257</v>
      </c>
    </row>
    <row r="26" spans="1:7" s="38" customFormat="1" ht="15">
      <c r="A26" s="35"/>
      <c r="B26" s="35" t="s">
        <v>156</v>
      </c>
      <c r="C26" s="36">
        <v>86550.38634520001</v>
      </c>
      <c r="D26" s="37">
        <f aca="true" t="shared" si="0" ref="D26:D33">C26/$C$36</f>
        <v>0.0821208854612642</v>
      </c>
      <c r="E26" s="36">
        <v>93217.028494782</v>
      </c>
      <c r="F26" s="37">
        <f aca="true" t="shared" si="1" ref="F26:F35">E26/$E$36</f>
        <v>0.1342419275344289</v>
      </c>
      <c r="G26" s="37">
        <f aca="true" t="shared" si="2" ref="G26:G33">E26/C26-1</f>
        <v>0.07702613969847083</v>
      </c>
    </row>
    <row r="27" spans="1:7" s="38" customFormat="1" ht="15">
      <c r="A27" s="35"/>
      <c r="B27" s="35" t="s">
        <v>248</v>
      </c>
      <c r="C27" s="36">
        <v>122765.27121268802</v>
      </c>
      <c r="D27" s="37">
        <f t="shared" si="0"/>
        <v>0.11648235440184493</v>
      </c>
      <c r="E27" s="36">
        <v>58753.69586256001</v>
      </c>
      <c r="F27" s="37">
        <f t="shared" si="1"/>
        <v>0.08461125085963406</v>
      </c>
      <c r="G27" s="37">
        <f t="shared" si="2"/>
        <v>-0.52141436024875</v>
      </c>
    </row>
    <row r="28" spans="1:7" ht="15">
      <c r="A28" s="35"/>
      <c r="B28" s="35" t="s">
        <v>257</v>
      </c>
      <c r="C28" s="36">
        <v>109457.142032</v>
      </c>
      <c r="D28" s="37">
        <f t="shared" si="0"/>
        <v>0.1038553125329371</v>
      </c>
      <c r="E28" s="36">
        <v>57533.51800699999</v>
      </c>
      <c r="F28" s="37">
        <f t="shared" si="1"/>
        <v>0.082854071619852</v>
      </c>
      <c r="G28" s="37">
        <f t="shared" si="2"/>
        <v>-0.47437401581177807</v>
      </c>
    </row>
    <row r="29" spans="1:7" ht="15">
      <c r="A29" s="35"/>
      <c r="B29" s="35" t="s">
        <v>198</v>
      </c>
      <c r="C29" s="36">
        <v>59808.155626</v>
      </c>
      <c r="D29" s="37">
        <f t="shared" si="0"/>
        <v>0.056747276415648217</v>
      </c>
      <c r="E29" s="36">
        <v>43175.755723</v>
      </c>
      <c r="F29" s="37">
        <f t="shared" si="1"/>
        <v>0.062177445093474656</v>
      </c>
      <c r="G29" s="37">
        <f t="shared" si="2"/>
        <v>-0.27809585045571117</v>
      </c>
    </row>
    <row r="30" spans="1:7" ht="15">
      <c r="A30" s="35"/>
      <c r="B30" s="35" t="s">
        <v>258</v>
      </c>
      <c r="C30" s="36">
        <v>82334.04946000001</v>
      </c>
      <c r="D30" s="37">
        <f t="shared" si="0"/>
        <v>0.0781203334933663</v>
      </c>
      <c r="E30" s="36">
        <v>41459.960230000004</v>
      </c>
      <c r="F30" s="37">
        <f t="shared" si="1"/>
        <v>0.05970652644315425</v>
      </c>
      <c r="G30" s="37">
        <f t="shared" si="2"/>
        <v>-0.4964421098935221</v>
      </c>
    </row>
    <row r="31" spans="1:7" ht="15">
      <c r="A31" s="35"/>
      <c r="B31" s="35" t="s">
        <v>201</v>
      </c>
      <c r="C31" s="36">
        <v>83658.11792</v>
      </c>
      <c r="D31" s="37">
        <f t="shared" si="0"/>
        <v>0.07937663839202794</v>
      </c>
      <c r="E31" s="36">
        <v>34542.42155</v>
      </c>
      <c r="F31" s="37">
        <f t="shared" si="1"/>
        <v>0.04974457269723377</v>
      </c>
      <c r="G31" s="37">
        <f t="shared" si="2"/>
        <v>-0.5871001833554039</v>
      </c>
    </row>
    <row r="32" spans="1:7" ht="15">
      <c r="A32" s="35"/>
      <c r="B32" s="35" t="s">
        <v>259</v>
      </c>
      <c r="C32" s="36">
        <v>19933.268001</v>
      </c>
      <c r="D32" s="37">
        <f t="shared" si="0"/>
        <v>0.018913117404814293</v>
      </c>
      <c r="E32" s="36">
        <v>28865.331560000002</v>
      </c>
      <c r="F32" s="37">
        <f t="shared" si="1"/>
        <v>0.04156899023821265</v>
      </c>
      <c r="G32" s="37">
        <f t="shared" si="2"/>
        <v>0.4480983027244656</v>
      </c>
    </row>
    <row r="33" spans="1:7" ht="15">
      <c r="A33" s="35"/>
      <c r="B33" s="35" t="s">
        <v>229</v>
      </c>
      <c r="C33" s="36">
        <v>57193.1899377</v>
      </c>
      <c r="D33" s="37">
        <f t="shared" si="0"/>
        <v>0.05426614020306643</v>
      </c>
      <c r="E33" s="36">
        <v>19598.9063347</v>
      </c>
      <c r="F33" s="37">
        <f t="shared" si="1"/>
        <v>0.028224402841634584</v>
      </c>
      <c r="G33" s="37">
        <f t="shared" si="2"/>
        <v>-0.6573209790178008</v>
      </c>
    </row>
    <row r="34" spans="1:7" ht="15">
      <c r="A34" s="35"/>
      <c r="B34" s="35" t="s">
        <v>154</v>
      </c>
      <c r="C34" s="36">
        <v>6413.04044</v>
      </c>
      <c r="D34" s="37">
        <f>C34/$C$36</f>
        <v>0.006084831988284966</v>
      </c>
      <c r="E34" s="36">
        <v>19519.251063000003</v>
      </c>
      <c r="F34" s="37">
        <f t="shared" si="1"/>
        <v>0.02810969121239739</v>
      </c>
      <c r="G34" s="37">
        <f>E34/C34-1</f>
        <v>2.043681268755574</v>
      </c>
    </row>
    <row r="35" spans="1:7" ht="15">
      <c r="A35" s="35"/>
      <c r="B35" s="35" t="s">
        <v>44</v>
      </c>
      <c r="C35" s="36">
        <v>268391.34835259</v>
      </c>
      <c r="D35" s="37">
        <f>C35/$C$36</f>
        <v>0.25465553774595767</v>
      </c>
      <c r="E35" s="36">
        <v>97205.69833780007</v>
      </c>
      <c r="F35" s="37">
        <f t="shared" si="1"/>
        <v>0.13998601460383348</v>
      </c>
      <c r="G35" s="37">
        <f>E35/C35-1</f>
        <v>-0.6378210440297076</v>
      </c>
    </row>
    <row r="36" spans="1:7" ht="15">
      <c r="A36" s="33"/>
      <c r="B36" s="33" t="s">
        <v>39</v>
      </c>
      <c r="C36" s="21">
        <f>SUM(C25:C35)</f>
        <v>1053938.786205918</v>
      </c>
      <c r="D36" s="34">
        <f>C36/C36</f>
        <v>1</v>
      </c>
      <c r="E36" s="21">
        <f>SUM(E25:E35)</f>
        <v>694395.783842382</v>
      </c>
      <c r="F36" s="34">
        <f>E36/E36</f>
        <v>1</v>
      </c>
      <c r="G36" s="23">
        <f>_xlfn.IFERROR((E36/C36-1),"")</f>
        <v>-0.34114220585605126</v>
      </c>
    </row>
    <row r="37" spans="3:9" ht="15">
      <c r="C37" s="17"/>
      <c r="I37" s="17"/>
    </row>
    <row r="38" spans="1:3" ht="15">
      <c r="A38" s="39" t="s">
        <v>45</v>
      </c>
      <c r="C38" s="17"/>
    </row>
    <row r="39" ht="15">
      <c r="A39" s="14" t="s">
        <v>46</v>
      </c>
    </row>
    <row r="40" ht="17.25">
      <c r="A40" s="25" t="s">
        <v>47</v>
      </c>
    </row>
    <row r="41" ht="17.25">
      <c r="A41" s="40" t="s">
        <v>48</v>
      </c>
    </row>
    <row r="42" ht="15">
      <c r="A42" s="41" t="s">
        <v>49</v>
      </c>
    </row>
    <row r="43" spans="1:2" ht="17.25">
      <c r="A43" s="16" t="s">
        <v>50</v>
      </c>
      <c r="B43"/>
    </row>
    <row r="44" spans="1:2" ht="15">
      <c r="A44" s="42"/>
      <c r="B44"/>
    </row>
    <row r="45" spans="1:2" ht="15">
      <c r="A45" s="16" t="s">
        <v>51</v>
      </c>
      <c r="B45" s="43"/>
    </row>
  </sheetData>
  <sheetProtection/>
  <mergeCells count="2">
    <mergeCell ref="A4:A5"/>
    <mergeCell ref="B4:B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11.00390625" style="2" customWidth="1"/>
    <col min="2" max="13" width="12.57421875" style="2" customWidth="1"/>
    <col min="14" max="14" width="11.57421875" style="2" customWidth="1"/>
    <col min="15" max="15" width="14.140625" style="2" bestFit="1" customWidth="1"/>
    <col min="16" max="16384" width="11.57421875" style="2" customWidth="1"/>
  </cols>
  <sheetData>
    <row r="1" spans="1:13" s="135" customFormat="1" ht="15">
      <c r="A1" s="84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135" customFormat="1" ht="15">
      <c r="A2" s="84" t="s">
        <v>283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135" customFormat="1" ht="15">
      <c r="A3" s="84" t="s">
        <v>162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s="135" customFormat="1" ht="45">
      <c r="A4" s="141" t="s">
        <v>52</v>
      </c>
      <c r="B4" s="141" t="s">
        <v>218</v>
      </c>
      <c r="C4" s="141" t="s">
        <v>219</v>
      </c>
      <c r="D4" s="141" t="s">
        <v>248</v>
      </c>
      <c r="E4" s="141" t="s">
        <v>290</v>
      </c>
      <c r="F4" s="141" t="s">
        <v>289</v>
      </c>
      <c r="G4" s="141" t="s">
        <v>233</v>
      </c>
      <c r="H4" s="141" t="s">
        <v>221</v>
      </c>
      <c r="I4" s="141" t="s">
        <v>231</v>
      </c>
      <c r="J4" s="141" t="s">
        <v>291</v>
      </c>
      <c r="K4" s="141" t="s">
        <v>226</v>
      </c>
      <c r="L4" s="141" t="s">
        <v>44</v>
      </c>
      <c r="M4" s="141" t="s">
        <v>39</v>
      </c>
    </row>
    <row r="5" spans="1:17" ht="15">
      <c r="A5" s="46">
        <v>1991</v>
      </c>
      <c r="B5" s="181">
        <v>0</v>
      </c>
      <c r="C5" s="181">
        <v>1708.862</v>
      </c>
      <c r="D5" s="181">
        <v>2354.493</v>
      </c>
      <c r="E5" s="181">
        <v>0</v>
      </c>
      <c r="F5" s="181">
        <v>330.59</v>
      </c>
      <c r="G5" s="181">
        <v>1160.35</v>
      </c>
      <c r="H5" s="181">
        <v>0</v>
      </c>
      <c r="I5" s="181">
        <v>719.26</v>
      </c>
      <c r="J5" s="181">
        <v>27.1</v>
      </c>
      <c r="K5" s="182">
        <v>1894.896</v>
      </c>
      <c r="L5" s="181">
        <v>18095.449</v>
      </c>
      <c r="M5" s="181">
        <f>SUM(B5:L5)</f>
        <v>26291</v>
      </c>
      <c r="O5" s="81"/>
      <c r="P5" s="81"/>
      <c r="Q5" s="81"/>
    </row>
    <row r="6" spans="1:17" ht="15">
      <c r="A6" s="49">
        <v>1992</v>
      </c>
      <c r="B6" s="183">
        <v>0</v>
      </c>
      <c r="C6" s="183">
        <v>1786.107</v>
      </c>
      <c r="D6" s="183">
        <v>2045.224</v>
      </c>
      <c r="E6" s="183">
        <v>0</v>
      </c>
      <c r="F6" s="183">
        <v>425</v>
      </c>
      <c r="G6" s="183">
        <v>1229.1</v>
      </c>
      <c r="H6" s="183">
        <v>5143.705</v>
      </c>
      <c r="I6" s="183">
        <v>901.103</v>
      </c>
      <c r="J6" s="183">
        <v>96</v>
      </c>
      <c r="K6" s="183">
        <v>1823.213</v>
      </c>
      <c r="L6" s="183">
        <v>17387.548</v>
      </c>
      <c r="M6" s="183">
        <f aca="true" t="shared" si="0" ref="M6:M22">SUM(B6:L6)</f>
        <v>30837</v>
      </c>
      <c r="O6" s="81"/>
      <c r="P6" s="81"/>
      <c r="Q6" s="81"/>
    </row>
    <row r="7" spans="1:17" ht="15">
      <c r="A7" s="46">
        <v>1993</v>
      </c>
      <c r="B7" s="184">
        <v>0</v>
      </c>
      <c r="C7" s="181">
        <v>1712.851</v>
      </c>
      <c r="D7" s="182">
        <v>1828.751</v>
      </c>
      <c r="E7" s="181">
        <v>0</v>
      </c>
      <c r="F7" s="181">
        <v>263</v>
      </c>
      <c r="G7" s="181">
        <v>1187.541</v>
      </c>
      <c r="H7" s="181">
        <v>5063.447</v>
      </c>
      <c r="I7" s="185">
        <v>897.851</v>
      </c>
      <c r="J7" s="181">
        <v>85</v>
      </c>
      <c r="K7" s="182">
        <v>1794.243</v>
      </c>
      <c r="L7" s="185">
        <v>16245.316</v>
      </c>
      <c r="M7" s="185">
        <f t="shared" si="0"/>
        <v>29078</v>
      </c>
      <c r="O7" s="81"/>
      <c r="P7" s="81"/>
      <c r="Q7" s="81"/>
    </row>
    <row r="8" spans="1:17" ht="15">
      <c r="A8" s="49">
        <v>1994</v>
      </c>
      <c r="B8" s="183">
        <v>2653.756</v>
      </c>
      <c r="C8" s="183">
        <v>1833.813</v>
      </c>
      <c r="D8" s="183">
        <v>1602.946</v>
      </c>
      <c r="E8" s="183">
        <v>0</v>
      </c>
      <c r="F8" s="183">
        <v>148.264</v>
      </c>
      <c r="G8" s="183">
        <v>1274.41</v>
      </c>
      <c r="H8" s="183">
        <v>2248.158</v>
      </c>
      <c r="I8" s="183">
        <v>981.969</v>
      </c>
      <c r="J8" s="183">
        <v>53.298</v>
      </c>
      <c r="K8" s="183">
        <v>1699.866</v>
      </c>
      <c r="L8" s="183">
        <v>17725.52</v>
      </c>
      <c r="M8" s="183">
        <f t="shared" si="0"/>
        <v>30222</v>
      </c>
      <c r="O8" s="81"/>
      <c r="P8" s="81"/>
      <c r="Q8" s="81"/>
    </row>
    <row r="9" spans="1:17" ht="15">
      <c r="A9" s="46">
        <v>1995</v>
      </c>
      <c r="B9" s="186">
        <v>214.789</v>
      </c>
      <c r="C9" s="181">
        <v>1786.548</v>
      </c>
      <c r="D9" s="182">
        <v>1637.32</v>
      </c>
      <c r="E9" s="185">
        <v>0</v>
      </c>
      <c r="F9" s="185">
        <v>687.963</v>
      </c>
      <c r="G9" s="185">
        <v>1310.947</v>
      </c>
      <c r="H9" s="185">
        <v>3186.029</v>
      </c>
      <c r="I9" s="185">
        <v>1056.852</v>
      </c>
      <c r="J9" s="185">
        <v>27.674</v>
      </c>
      <c r="K9" s="182">
        <v>1789.412</v>
      </c>
      <c r="L9" s="185">
        <v>22569.466</v>
      </c>
      <c r="M9" s="185">
        <f t="shared" si="0"/>
        <v>34267</v>
      </c>
      <c r="O9" s="81"/>
      <c r="P9" s="81"/>
      <c r="Q9" s="81"/>
    </row>
    <row r="10" spans="1:17" ht="15">
      <c r="A10" s="49">
        <v>1996</v>
      </c>
      <c r="B10" s="187">
        <v>0</v>
      </c>
      <c r="C10" s="187">
        <v>1868.169</v>
      </c>
      <c r="D10" s="187">
        <v>2869.709</v>
      </c>
      <c r="E10" s="187">
        <v>0</v>
      </c>
      <c r="F10" s="187">
        <v>1205.795</v>
      </c>
      <c r="G10" s="187">
        <v>1401.731</v>
      </c>
      <c r="H10" s="187">
        <v>3275.3</v>
      </c>
      <c r="I10" s="187">
        <v>1114.089</v>
      </c>
      <c r="J10" s="187">
        <v>103.661</v>
      </c>
      <c r="K10" s="187">
        <v>1707.785</v>
      </c>
      <c r="L10" s="187">
        <v>21753.761</v>
      </c>
      <c r="M10" s="187">
        <f t="shared" si="0"/>
        <v>35300</v>
      </c>
      <c r="O10" s="81"/>
      <c r="P10" s="81"/>
      <c r="Q10" s="81"/>
    </row>
    <row r="11" spans="1:17" ht="15">
      <c r="A11" s="46">
        <v>1997</v>
      </c>
      <c r="B11" s="186">
        <v>215.772</v>
      </c>
      <c r="C11" s="185">
        <v>1883.142</v>
      </c>
      <c r="D11" s="182">
        <v>2953.039</v>
      </c>
      <c r="E11" s="185">
        <v>0</v>
      </c>
      <c r="F11" s="185">
        <v>1983.727</v>
      </c>
      <c r="G11" s="185">
        <v>1436.662</v>
      </c>
      <c r="H11" s="185">
        <v>2984.951</v>
      </c>
      <c r="I11" s="185">
        <v>1163.351</v>
      </c>
      <c r="J11" s="185">
        <v>140.25</v>
      </c>
      <c r="K11" s="182">
        <v>1756.876</v>
      </c>
      <c r="L11" s="185">
        <v>22338.23</v>
      </c>
      <c r="M11" s="185">
        <f t="shared" si="0"/>
        <v>36856</v>
      </c>
      <c r="O11" s="81"/>
      <c r="P11" s="81"/>
      <c r="Q11" s="81"/>
    </row>
    <row r="12" spans="1:17" ht="15">
      <c r="A12" s="49">
        <v>1998</v>
      </c>
      <c r="B12" s="187">
        <v>670.352</v>
      </c>
      <c r="C12" s="187">
        <v>1813.856</v>
      </c>
      <c r="D12" s="187">
        <v>2056.442</v>
      </c>
      <c r="E12" s="187">
        <v>0</v>
      </c>
      <c r="F12" s="187">
        <v>2199.269</v>
      </c>
      <c r="G12" s="187">
        <v>1377.945</v>
      </c>
      <c r="H12" s="187">
        <v>3732.478</v>
      </c>
      <c r="I12" s="187">
        <v>1065.118</v>
      </c>
      <c r="J12" s="187">
        <v>249.816</v>
      </c>
      <c r="K12" s="187">
        <v>1604.044</v>
      </c>
      <c r="L12" s="187">
        <v>22905.68</v>
      </c>
      <c r="M12" s="187">
        <f t="shared" si="0"/>
        <v>37675</v>
      </c>
      <c r="O12" s="81"/>
      <c r="P12" s="81"/>
      <c r="Q12" s="81"/>
    </row>
    <row r="13" spans="1:17" ht="15">
      <c r="A13" s="46">
        <v>1999</v>
      </c>
      <c r="B13" s="186">
        <v>1003.249</v>
      </c>
      <c r="C13" s="185">
        <v>1941.088</v>
      </c>
      <c r="D13" s="182">
        <v>1588.804</v>
      </c>
      <c r="E13" s="185">
        <v>0</v>
      </c>
      <c r="F13" s="185">
        <v>1958.881</v>
      </c>
      <c r="G13" s="185">
        <v>1374.321</v>
      </c>
      <c r="H13" s="185">
        <v>6446.54</v>
      </c>
      <c r="I13" s="185">
        <v>1172.238</v>
      </c>
      <c r="J13" s="185">
        <v>275.025</v>
      </c>
      <c r="K13" s="182">
        <v>1562.926</v>
      </c>
      <c r="L13" s="185">
        <v>22588.928</v>
      </c>
      <c r="M13" s="185">
        <f t="shared" si="0"/>
        <v>39912</v>
      </c>
      <c r="O13" s="81"/>
      <c r="P13" s="81"/>
      <c r="Q13" s="81"/>
    </row>
    <row r="14" spans="1:17" ht="15">
      <c r="A14" s="49">
        <v>2000</v>
      </c>
      <c r="B14" s="187">
        <v>206.727</v>
      </c>
      <c r="C14" s="187">
        <v>1897.932</v>
      </c>
      <c r="D14" s="187">
        <v>1373.705</v>
      </c>
      <c r="E14" s="187">
        <v>981.972</v>
      </c>
      <c r="F14" s="187">
        <v>1558.532</v>
      </c>
      <c r="G14" s="187">
        <v>1462.457</v>
      </c>
      <c r="H14" s="187">
        <v>5288.303</v>
      </c>
      <c r="I14" s="187">
        <v>1182.084</v>
      </c>
      <c r="J14" s="187">
        <v>396.858</v>
      </c>
      <c r="K14" s="187">
        <v>1607.284</v>
      </c>
      <c r="L14" s="187">
        <v>20767.146</v>
      </c>
      <c r="M14" s="187">
        <f t="shared" si="0"/>
        <v>36723</v>
      </c>
      <c r="O14" s="81"/>
      <c r="P14" s="81"/>
      <c r="Q14" s="81"/>
    </row>
    <row r="15" spans="1:17" ht="15">
      <c r="A15" s="46">
        <v>2001</v>
      </c>
      <c r="B15" s="186">
        <v>48.268</v>
      </c>
      <c r="C15" s="185">
        <v>1844.169</v>
      </c>
      <c r="D15" s="182">
        <v>1257.935</v>
      </c>
      <c r="E15" s="185">
        <v>978.427</v>
      </c>
      <c r="F15" s="185">
        <v>1306.722</v>
      </c>
      <c r="G15" s="185">
        <v>1515.71</v>
      </c>
      <c r="H15" s="182">
        <v>6003.595</v>
      </c>
      <c r="I15" s="185">
        <v>1230.953</v>
      </c>
      <c r="J15" s="185">
        <v>447.7</v>
      </c>
      <c r="K15" s="182">
        <v>1571.556</v>
      </c>
      <c r="L15" s="185">
        <v>24945.965</v>
      </c>
      <c r="M15" s="185">
        <f t="shared" si="0"/>
        <v>41151</v>
      </c>
      <c r="O15" s="81"/>
      <c r="P15" s="81"/>
      <c r="Q15" s="81"/>
    </row>
    <row r="16" spans="1:17" ht="15">
      <c r="A16" s="49">
        <v>2002</v>
      </c>
      <c r="B16" s="187">
        <v>5.317</v>
      </c>
      <c r="C16" s="187">
        <v>2250.303</v>
      </c>
      <c r="D16" s="187">
        <v>1373.892</v>
      </c>
      <c r="E16" s="187">
        <v>1147.92</v>
      </c>
      <c r="F16" s="187">
        <v>1694.128</v>
      </c>
      <c r="G16" s="187">
        <v>1516.818</v>
      </c>
      <c r="H16" s="187">
        <v>5000.611</v>
      </c>
      <c r="I16" s="187">
        <v>1389.236</v>
      </c>
      <c r="J16" s="187">
        <v>395.662</v>
      </c>
      <c r="K16" s="187">
        <v>1510.887</v>
      </c>
      <c r="L16" s="187">
        <v>27320.226</v>
      </c>
      <c r="M16" s="187">
        <f t="shared" si="0"/>
        <v>43605</v>
      </c>
      <c r="O16" s="81"/>
      <c r="P16" s="81"/>
      <c r="Q16" s="81"/>
    </row>
    <row r="17" spans="1:17" ht="15">
      <c r="A17" s="46">
        <v>2003</v>
      </c>
      <c r="B17" s="186">
        <v>0</v>
      </c>
      <c r="C17" s="185">
        <v>2102.108</v>
      </c>
      <c r="D17" s="182">
        <v>1498.623</v>
      </c>
      <c r="E17" s="185">
        <v>1060.562</v>
      </c>
      <c r="F17" s="185">
        <v>1897.047</v>
      </c>
      <c r="G17" s="185">
        <v>1560.939</v>
      </c>
      <c r="H17" s="182">
        <v>4948.46</v>
      </c>
      <c r="I17" s="185">
        <v>1470.04</v>
      </c>
      <c r="J17" s="185">
        <v>584.595</v>
      </c>
      <c r="K17" s="182">
        <v>1512.41</v>
      </c>
      <c r="L17" s="185">
        <v>28468.951</v>
      </c>
      <c r="M17" s="185">
        <f t="shared" si="0"/>
        <v>45103.735</v>
      </c>
      <c r="O17" s="81"/>
      <c r="P17" s="81"/>
      <c r="Q17" s="81"/>
    </row>
    <row r="18" spans="1:17" ht="15">
      <c r="A18" s="49">
        <v>2004</v>
      </c>
      <c r="B18" s="187">
        <v>1215.688</v>
      </c>
      <c r="C18" s="187">
        <v>2433.594</v>
      </c>
      <c r="D18" s="187">
        <v>1446.074</v>
      </c>
      <c r="E18" s="187">
        <v>1680.003</v>
      </c>
      <c r="F18" s="187">
        <v>1736.599</v>
      </c>
      <c r="G18" s="187">
        <v>1597.236</v>
      </c>
      <c r="H18" s="187">
        <v>3627.867</v>
      </c>
      <c r="I18" s="187">
        <v>1387.079</v>
      </c>
      <c r="J18" s="187">
        <v>898.562</v>
      </c>
      <c r="K18" s="187">
        <v>1435.938</v>
      </c>
      <c r="L18" s="187">
        <v>28461.874</v>
      </c>
      <c r="M18" s="187">
        <f t="shared" si="0"/>
        <v>45920.513999999996</v>
      </c>
      <c r="O18" s="81"/>
      <c r="P18" s="81"/>
      <c r="Q18" s="81"/>
    </row>
    <row r="19" spans="1:17" ht="15">
      <c r="A19" s="46">
        <v>2005</v>
      </c>
      <c r="B19" s="186">
        <v>1546.31</v>
      </c>
      <c r="C19" s="186">
        <v>2416.931</v>
      </c>
      <c r="D19" s="182">
        <v>2071.742</v>
      </c>
      <c r="E19" s="186">
        <v>1645.057</v>
      </c>
      <c r="F19" s="186">
        <v>2002.979</v>
      </c>
      <c r="G19" s="186">
        <v>1623.437</v>
      </c>
      <c r="H19" s="182">
        <v>3572.567</v>
      </c>
      <c r="I19" s="186">
        <v>1353.006</v>
      </c>
      <c r="J19" s="186">
        <v>702.538</v>
      </c>
      <c r="K19" s="182">
        <v>1377.36</v>
      </c>
      <c r="L19" s="186">
        <v>29592.736</v>
      </c>
      <c r="M19" s="186">
        <f t="shared" si="0"/>
        <v>47904.663</v>
      </c>
      <c r="O19" s="81"/>
      <c r="P19" s="81"/>
      <c r="Q19" s="81"/>
    </row>
    <row r="20" spans="1:17" ht="15">
      <c r="A20" s="49">
        <v>2006</v>
      </c>
      <c r="B20" s="187">
        <v>0</v>
      </c>
      <c r="C20" s="187">
        <v>2642.921</v>
      </c>
      <c r="D20" s="187">
        <v>2785.817</v>
      </c>
      <c r="E20" s="187">
        <v>1747.525</v>
      </c>
      <c r="F20" s="187">
        <v>1571.871</v>
      </c>
      <c r="G20" s="187">
        <v>1483.341</v>
      </c>
      <c r="H20" s="187">
        <v>2941.81</v>
      </c>
      <c r="I20" s="187">
        <v>1614.895</v>
      </c>
      <c r="J20" s="187">
        <v>1061.555</v>
      </c>
      <c r="K20" s="187">
        <v>1339.464</v>
      </c>
      <c r="L20" s="187">
        <v>32420.787</v>
      </c>
      <c r="M20" s="187">
        <f t="shared" si="0"/>
        <v>49609.986000000004</v>
      </c>
      <c r="O20" s="81"/>
      <c r="P20" s="81"/>
      <c r="Q20" s="81"/>
    </row>
    <row r="21" spans="1:17" ht="15">
      <c r="A21" s="46">
        <v>2007</v>
      </c>
      <c r="B21" s="186">
        <v>0</v>
      </c>
      <c r="C21" s="186">
        <v>3281.335</v>
      </c>
      <c r="D21" s="182">
        <v>1919.204</v>
      </c>
      <c r="E21" s="186">
        <v>1660.147</v>
      </c>
      <c r="F21" s="186">
        <v>3067.235</v>
      </c>
      <c r="G21" s="186">
        <v>1515.291</v>
      </c>
      <c r="H21" s="182">
        <v>3698.921</v>
      </c>
      <c r="I21" s="186">
        <v>1669.45</v>
      </c>
      <c r="J21" s="186">
        <v>697.09</v>
      </c>
      <c r="K21" s="182">
        <v>1560.192</v>
      </c>
      <c r="L21" s="182">
        <v>29736.024</v>
      </c>
      <c r="M21" s="182">
        <f t="shared" si="0"/>
        <v>48804.888999999996</v>
      </c>
      <c r="O21" s="81"/>
      <c r="P21" s="81"/>
      <c r="Q21" s="81"/>
    </row>
    <row r="22" spans="1:17" ht="15">
      <c r="A22" s="49">
        <v>2008</v>
      </c>
      <c r="B22" s="187">
        <v>0</v>
      </c>
      <c r="C22" s="187">
        <v>3505.094</v>
      </c>
      <c r="D22" s="187">
        <v>2621.535</v>
      </c>
      <c r="E22" s="187">
        <v>1817.971</v>
      </c>
      <c r="F22" s="187">
        <v>1074.113</v>
      </c>
      <c r="G22" s="187">
        <v>1645.219</v>
      </c>
      <c r="H22" s="187">
        <v>2582.7</v>
      </c>
      <c r="I22" s="187">
        <v>1453.748</v>
      </c>
      <c r="J22" s="187">
        <v>1199.977</v>
      </c>
      <c r="K22" s="187">
        <v>1434.615</v>
      </c>
      <c r="L22" s="187">
        <v>30992.586</v>
      </c>
      <c r="M22" s="187">
        <f t="shared" si="0"/>
        <v>48327.558000000005</v>
      </c>
      <c r="O22" s="81"/>
      <c r="P22" s="81"/>
      <c r="Q22" s="81"/>
    </row>
    <row r="23" spans="1:17" ht="15">
      <c r="A23" s="46">
        <v>2009</v>
      </c>
      <c r="B23" s="186">
        <v>4523</v>
      </c>
      <c r="C23" s="186">
        <v>3148.072</v>
      </c>
      <c r="D23" s="182">
        <v>2570.317</v>
      </c>
      <c r="E23" s="186">
        <v>2097.767</v>
      </c>
      <c r="F23" s="186">
        <v>1905.258</v>
      </c>
      <c r="G23" s="186">
        <v>1651.046</v>
      </c>
      <c r="H23" s="182">
        <v>1533.268</v>
      </c>
      <c r="I23" s="186">
        <v>1527.528</v>
      </c>
      <c r="J23" s="186">
        <v>1486.51</v>
      </c>
      <c r="K23" s="182">
        <v>1300.099</v>
      </c>
      <c r="L23" s="182">
        <v>28049.517</v>
      </c>
      <c r="M23" s="182">
        <f>SUM(B23:L23)</f>
        <v>49792.382</v>
      </c>
      <c r="O23" s="81"/>
      <c r="P23" s="81"/>
      <c r="Q23" s="81"/>
    </row>
    <row r="24" spans="1:17" ht="15">
      <c r="A24" s="52"/>
      <c r="B24" s="52"/>
      <c r="C24" s="52"/>
      <c r="D24" s="53"/>
      <c r="E24" s="52"/>
      <c r="F24" s="52"/>
      <c r="G24" s="52"/>
      <c r="H24" s="52"/>
      <c r="I24" s="52"/>
      <c r="J24" s="52"/>
      <c r="Q24" s="81"/>
    </row>
    <row r="25" ht="15">
      <c r="A25" s="39" t="s">
        <v>45</v>
      </c>
    </row>
    <row r="26" ht="15">
      <c r="A26" s="56" t="s">
        <v>77</v>
      </c>
    </row>
    <row r="27" ht="17.25">
      <c r="A27" s="25" t="s">
        <v>174</v>
      </c>
    </row>
    <row r="29" ht="15">
      <c r="A29" s="57" t="s">
        <v>169</v>
      </c>
    </row>
    <row r="30" spans="2:8" ht="15">
      <c r="B30" s="17"/>
      <c r="C30" s="17"/>
      <c r="D30" s="17"/>
      <c r="E30" s="17"/>
      <c r="F30" s="17"/>
      <c r="G30" s="17"/>
      <c r="H30" s="17"/>
    </row>
  </sheetData>
  <sheetProtection/>
  <conditionalFormatting sqref="A12 A14 A16 A18 A8 A10 A6 A20 A22">
    <cfRule type="cellIs" priority="1" dxfId="2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15.00390625" style="2" customWidth="1"/>
    <col min="2" max="7" width="12.00390625" style="2" bestFit="1" customWidth="1"/>
    <col min="8" max="8" width="12.00390625" style="2" customWidth="1"/>
    <col min="9" max="9" width="12.00390625" style="2" bestFit="1" customWidth="1"/>
    <col min="10" max="13" width="11.57421875" style="2" customWidth="1"/>
    <col min="14" max="27" width="11.57421875" style="81" customWidth="1"/>
    <col min="28" max="16384" width="11.57421875" style="2" customWidth="1"/>
  </cols>
  <sheetData>
    <row r="1" spans="1:12" ht="15">
      <c r="A1" s="84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5"/>
      <c r="L1" s="5"/>
    </row>
    <row r="2" spans="1:12" ht="15">
      <c r="A2" s="84" t="str">
        <f>"Cuotas de importación de azúcar crudo de Estados Unidos "&amp;B4&amp;" - "&amp;(L4)</f>
        <v>Cuotas de importación de azúcar crudo de Estados Unidos 2000/01 - 2010/11 (2)</v>
      </c>
      <c r="B2" s="82"/>
      <c r="C2" s="82"/>
      <c r="D2" s="82"/>
      <c r="E2" s="82"/>
      <c r="F2" s="82"/>
      <c r="G2" s="82"/>
      <c r="H2" s="82"/>
      <c r="I2" s="82"/>
      <c r="J2" s="82"/>
      <c r="K2" s="5"/>
      <c r="L2" s="5"/>
    </row>
    <row r="3" spans="1:12" ht="15">
      <c r="A3" s="84" t="s">
        <v>162</v>
      </c>
      <c r="B3" s="82"/>
      <c r="C3" s="82"/>
      <c r="D3" s="82"/>
      <c r="E3" s="82"/>
      <c r="F3" s="82"/>
      <c r="G3" s="82"/>
      <c r="H3" s="82"/>
      <c r="I3" s="82"/>
      <c r="J3" s="82"/>
      <c r="K3" s="3"/>
      <c r="L3" s="5"/>
    </row>
    <row r="4" spans="1:12" ht="15">
      <c r="A4" s="141" t="s">
        <v>75</v>
      </c>
      <c r="B4" s="141" t="s">
        <v>176</v>
      </c>
      <c r="C4" s="141" t="s">
        <v>177</v>
      </c>
      <c r="D4" s="141" t="s">
        <v>178</v>
      </c>
      <c r="E4" s="141" t="s">
        <v>179</v>
      </c>
      <c r="F4" s="141" t="s">
        <v>180</v>
      </c>
      <c r="G4" s="141" t="s">
        <v>181</v>
      </c>
      <c r="H4" s="141" t="s">
        <v>182</v>
      </c>
      <c r="I4" s="141" t="s">
        <v>183</v>
      </c>
      <c r="J4" s="141" t="s">
        <v>184</v>
      </c>
      <c r="K4" s="141" t="s">
        <v>185</v>
      </c>
      <c r="L4" s="141" t="s">
        <v>186</v>
      </c>
    </row>
    <row r="5" spans="1:12" ht="15">
      <c r="A5" s="188" t="s">
        <v>187</v>
      </c>
      <c r="B5" s="188">
        <v>45.283</v>
      </c>
      <c r="C5" s="188">
        <v>45.283</v>
      </c>
      <c r="D5" s="188">
        <v>45.281</v>
      </c>
      <c r="E5" s="188">
        <v>45.281</v>
      </c>
      <c r="F5" s="188">
        <v>54.171</v>
      </c>
      <c r="G5" s="188">
        <v>77.258</v>
      </c>
      <c r="H5" s="188">
        <v>55.112</v>
      </c>
      <c r="I5" s="188">
        <v>45.281</v>
      </c>
      <c r="J5" s="188">
        <v>45.281</v>
      </c>
      <c r="K5" s="188">
        <v>73.789</v>
      </c>
      <c r="L5" s="188">
        <v>66.676</v>
      </c>
    </row>
    <row r="6" spans="1:12" ht="15">
      <c r="A6" s="189" t="s">
        <v>188</v>
      </c>
      <c r="B6" s="189">
        <v>87.408</v>
      </c>
      <c r="C6" s="189">
        <v>87.408</v>
      </c>
      <c r="D6" s="189">
        <v>87.402</v>
      </c>
      <c r="E6" s="189">
        <v>87.402</v>
      </c>
      <c r="F6" s="189">
        <v>104.561</v>
      </c>
      <c r="G6" s="189">
        <v>149.126</v>
      </c>
      <c r="H6" s="189">
        <v>106.378</v>
      </c>
      <c r="I6" s="189">
        <v>87.402</v>
      </c>
      <c r="J6" s="189">
        <v>87.402</v>
      </c>
      <c r="K6" s="189">
        <v>142.428</v>
      </c>
      <c r="L6" s="189">
        <v>128.701</v>
      </c>
    </row>
    <row r="7" spans="1:12" ht="15">
      <c r="A7" s="188" t="s">
        <v>189</v>
      </c>
      <c r="B7" s="188">
        <v>11.584</v>
      </c>
      <c r="C7" s="188">
        <v>11.584</v>
      </c>
      <c r="D7" s="188">
        <v>11.583</v>
      </c>
      <c r="E7" s="188">
        <v>11.583</v>
      </c>
      <c r="F7" s="188">
        <v>13.857</v>
      </c>
      <c r="G7" s="188">
        <v>19.764</v>
      </c>
      <c r="H7" s="188">
        <v>14.098</v>
      </c>
      <c r="I7" s="188">
        <v>11.583</v>
      </c>
      <c r="J7" s="188">
        <v>11.583</v>
      </c>
      <c r="K7" s="188">
        <v>18.876</v>
      </c>
      <c r="L7" s="188">
        <v>17.057</v>
      </c>
    </row>
    <row r="8" spans="1:12" ht="15">
      <c r="A8" s="189" t="s">
        <v>152</v>
      </c>
      <c r="B8" s="189">
        <v>8.425</v>
      </c>
      <c r="C8" s="189">
        <v>8.425</v>
      </c>
      <c r="D8" s="189">
        <v>8.424</v>
      </c>
      <c r="E8" s="189">
        <v>8.424</v>
      </c>
      <c r="F8" s="189">
        <v>10.078</v>
      </c>
      <c r="G8" s="189">
        <v>14.374</v>
      </c>
      <c r="H8" s="189">
        <v>10.253</v>
      </c>
      <c r="I8" s="189">
        <v>8.424</v>
      </c>
      <c r="J8" s="189">
        <v>8.424</v>
      </c>
      <c r="K8" s="189">
        <v>13.728</v>
      </c>
      <c r="L8" s="189">
        <v>12.404</v>
      </c>
    </row>
    <row r="9" spans="1:12" ht="15">
      <c r="A9" s="188" t="s">
        <v>190</v>
      </c>
      <c r="B9" s="188">
        <v>152.7</v>
      </c>
      <c r="C9" s="188">
        <v>152.7</v>
      </c>
      <c r="D9" s="188">
        <v>152.691</v>
      </c>
      <c r="E9" s="188">
        <v>152.691</v>
      </c>
      <c r="F9" s="188">
        <v>182.668</v>
      </c>
      <c r="G9" s="188">
        <v>260.521</v>
      </c>
      <c r="H9" s="188">
        <v>185.841</v>
      </c>
      <c r="I9" s="188">
        <v>152.691</v>
      </c>
      <c r="J9" s="188">
        <v>152.691</v>
      </c>
      <c r="K9" s="188">
        <v>248.822</v>
      </c>
      <c r="L9" s="188">
        <v>224.839</v>
      </c>
    </row>
    <row r="10" spans="1:12" ht="15">
      <c r="A10" s="190" t="s">
        <v>160</v>
      </c>
      <c r="B10" s="190">
        <v>25.274</v>
      </c>
      <c r="C10" s="190">
        <v>25.274</v>
      </c>
      <c r="D10" s="190">
        <v>25.273</v>
      </c>
      <c r="E10" s="190">
        <v>25.273</v>
      </c>
      <c r="F10" s="190">
        <v>30.235</v>
      </c>
      <c r="G10" s="190">
        <v>43.121</v>
      </c>
      <c r="H10" s="190">
        <v>30.76</v>
      </c>
      <c r="I10" s="190">
        <v>25.273</v>
      </c>
      <c r="J10" s="190">
        <v>25.273</v>
      </c>
      <c r="K10" s="190">
        <v>41.184</v>
      </c>
      <c r="L10" s="190">
        <v>37.214</v>
      </c>
    </row>
    <row r="11" spans="1:12" ht="15">
      <c r="A11" s="188" t="s">
        <v>191</v>
      </c>
      <c r="B11" s="191">
        <v>15.797</v>
      </c>
      <c r="C11" s="191">
        <v>15.797</v>
      </c>
      <c r="D11" s="188">
        <v>15.796</v>
      </c>
      <c r="E11" s="188">
        <v>15.796</v>
      </c>
      <c r="F11" s="188">
        <v>15.796</v>
      </c>
      <c r="G11" s="188">
        <v>26.95</v>
      </c>
      <c r="H11" s="188">
        <v>19.225</v>
      </c>
      <c r="I11" s="188">
        <v>15.796</v>
      </c>
      <c r="J11" s="188">
        <v>15.796</v>
      </c>
      <c r="K11" s="188">
        <v>25.741</v>
      </c>
      <c r="L11" s="188">
        <v>23.259</v>
      </c>
    </row>
    <row r="12" spans="1:12" ht="15">
      <c r="A12" s="189" t="s">
        <v>154</v>
      </c>
      <c r="B12" s="192">
        <v>11.584</v>
      </c>
      <c r="C12" s="192">
        <v>11.584</v>
      </c>
      <c r="D12" s="189">
        <v>11.583</v>
      </c>
      <c r="E12" s="189">
        <v>11.583</v>
      </c>
      <c r="F12" s="189">
        <v>13.857</v>
      </c>
      <c r="G12" s="189">
        <v>19.764</v>
      </c>
      <c r="H12" s="189">
        <v>14.098</v>
      </c>
      <c r="I12" s="189">
        <v>11.583</v>
      </c>
      <c r="J12" s="189">
        <v>11.583</v>
      </c>
      <c r="K12" s="189">
        <v>18.876</v>
      </c>
      <c r="L12" s="189">
        <v>17.057</v>
      </c>
    </row>
    <row r="13" spans="1:12" ht="15">
      <c r="A13" s="188" t="s">
        <v>192</v>
      </c>
      <c r="B13" s="191">
        <v>27.381</v>
      </c>
      <c r="C13" s="191">
        <v>27.381</v>
      </c>
      <c r="D13" s="188">
        <v>27.379</v>
      </c>
      <c r="E13" s="188">
        <v>27.379</v>
      </c>
      <c r="F13" s="188">
        <v>32.754</v>
      </c>
      <c r="G13" s="188">
        <v>46.714</v>
      </c>
      <c r="H13" s="188">
        <v>33.323</v>
      </c>
      <c r="I13" s="188">
        <v>27.379</v>
      </c>
      <c r="J13" s="188">
        <v>27.379</v>
      </c>
      <c r="K13" s="188">
        <v>44.617</v>
      </c>
      <c r="L13" s="188">
        <v>40.316</v>
      </c>
    </row>
    <row r="14" spans="1:12" ht="15">
      <c r="A14" s="189" t="s">
        <v>193</v>
      </c>
      <c r="B14" s="189">
        <v>9.478</v>
      </c>
      <c r="C14" s="189">
        <v>9.478</v>
      </c>
      <c r="D14" s="189">
        <v>9.477</v>
      </c>
      <c r="E14" s="189">
        <v>9.477</v>
      </c>
      <c r="F14" s="189">
        <v>11.338</v>
      </c>
      <c r="G14" s="189">
        <v>12.934</v>
      </c>
      <c r="H14" s="189">
        <v>11.535</v>
      </c>
      <c r="I14" s="189">
        <v>9.477</v>
      </c>
      <c r="J14" s="189">
        <v>9.477</v>
      </c>
      <c r="K14" s="189">
        <v>0</v>
      </c>
      <c r="L14" s="189">
        <v>0</v>
      </c>
    </row>
    <row r="15" spans="1:12" ht="15">
      <c r="A15" s="188" t="s">
        <v>194</v>
      </c>
      <c r="B15" s="188">
        <v>142.169</v>
      </c>
      <c r="C15" s="188">
        <v>142.169</v>
      </c>
      <c r="D15" s="188">
        <v>142.16</v>
      </c>
      <c r="E15" s="188">
        <v>142.16</v>
      </c>
      <c r="F15" s="188">
        <v>142.16</v>
      </c>
      <c r="G15" s="188">
        <v>224.012</v>
      </c>
      <c r="H15" s="193">
        <v>173.025</v>
      </c>
      <c r="I15" s="188">
        <v>142.16</v>
      </c>
      <c r="J15" s="188">
        <v>142.16</v>
      </c>
      <c r="K15" s="188">
        <v>178.437</v>
      </c>
      <c r="L15" s="188">
        <v>202.16</v>
      </c>
    </row>
    <row r="16" spans="1:12" ht="15">
      <c r="A16" s="189" t="s">
        <v>195</v>
      </c>
      <c r="B16" s="192">
        <v>50.549</v>
      </c>
      <c r="C16" s="192">
        <v>50.549</v>
      </c>
      <c r="D16" s="189">
        <v>50.546</v>
      </c>
      <c r="E16" s="189">
        <v>50.546</v>
      </c>
      <c r="F16" s="189">
        <v>60.469</v>
      </c>
      <c r="G16" s="189">
        <v>86.242</v>
      </c>
      <c r="H16" s="189">
        <v>61.52</v>
      </c>
      <c r="I16" s="189">
        <v>50.546</v>
      </c>
      <c r="J16" s="189">
        <v>50.546</v>
      </c>
      <c r="K16" s="189">
        <v>82.368</v>
      </c>
      <c r="L16" s="189">
        <v>74.43</v>
      </c>
    </row>
    <row r="17" spans="1:12" ht="15">
      <c r="A17" s="188" t="s">
        <v>196</v>
      </c>
      <c r="B17" s="191">
        <v>12.637</v>
      </c>
      <c r="C17" s="191">
        <v>12.637</v>
      </c>
      <c r="D17" s="188">
        <v>12.636</v>
      </c>
      <c r="E17" s="188">
        <v>12.636</v>
      </c>
      <c r="F17" s="188">
        <v>15.117</v>
      </c>
      <c r="G17" s="188">
        <v>21.56</v>
      </c>
      <c r="H17" s="188">
        <v>15.38</v>
      </c>
      <c r="I17" s="188">
        <v>12.636</v>
      </c>
      <c r="J17" s="188">
        <v>12.636</v>
      </c>
      <c r="K17" s="188">
        <v>20.592</v>
      </c>
      <c r="L17" s="188">
        <v>18.607</v>
      </c>
    </row>
    <row r="18" spans="1:12" ht="15">
      <c r="A18" s="189" t="s">
        <v>197</v>
      </c>
      <c r="B18" s="192">
        <v>10.531</v>
      </c>
      <c r="C18" s="192">
        <v>10.531</v>
      </c>
      <c r="D18" s="189">
        <v>10.53</v>
      </c>
      <c r="E18" s="189">
        <v>10.53</v>
      </c>
      <c r="F18" s="189">
        <v>12.597</v>
      </c>
      <c r="G18" s="189">
        <v>17.967</v>
      </c>
      <c r="H18" s="189">
        <v>12.817</v>
      </c>
      <c r="I18" s="189">
        <v>10.53</v>
      </c>
      <c r="J18" s="189">
        <v>10.53</v>
      </c>
      <c r="K18" s="189">
        <v>17.16</v>
      </c>
      <c r="L18" s="189">
        <v>15.53</v>
      </c>
    </row>
    <row r="19" spans="1:12" ht="15">
      <c r="A19" s="188" t="s">
        <v>198</v>
      </c>
      <c r="B19" s="191">
        <v>11.584</v>
      </c>
      <c r="C19" s="191">
        <v>11.584</v>
      </c>
      <c r="D19" s="188">
        <v>11.583</v>
      </c>
      <c r="E19" s="188">
        <v>11.583</v>
      </c>
      <c r="F19" s="188">
        <v>2.95</v>
      </c>
      <c r="G19" s="188">
        <v>19.764</v>
      </c>
      <c r="H19" s="188">
        <v>14.098</v>
      </c>
      <c r="I19" s="188">
        <v>11.583</v>
      </c>
      <c r="J19" s="188">
        <v>11.583</v>
      </c>
      <c r="K19" s="188">
        <v>18.876</v>
      </c>
      <c r="L19" s="188">
        <v>16.583</v>
      </c>
    </row>
    <row r="20" spans="1:12" ht="15">
      <c r="A20" s="189" t="s">
        <v>199</v>
      </c>
      <c r="B20" s="189">
        <v>10.531</v>
      </c>
      <c r="C20" s="189">
        <v>10.531</v>
      </c>
      <c r="D20" s="189">
        <v>10.53</v>
      </c>
      <c r="E20" s="189">
        <v>10.53</v>
      </c>
      <c r="F20" s="189">
        <v>10.53</v>
      </c>
      <c r="G20" s="189">
        <v>17.967</v>
      </c>
      <c r="H20" s="189">
        <v>12.817</v>
      </c>
      <c r="I20" s="189">
        <v>10.53</v>
      </c>
      <c r="J20" s="189">
        <v>10.53</v>
      </c>
      <c r="K20" s="189">
        <v>17.16</v>
      </c>
      <c r="L20" s="189">
        <v>15.506</v>
      </c>
    </row>
    <row r="21" spans="1:12" ht="15">
      <c r="A21" s="188" t="s">
        <v>200</v>
      </c>
      <c r="B21" s="188">
        <v>12.637</v>
      </c>
      <c r="C21" s="188">
        <v>12.637</v>
      </c>
      <c r="D21" s="188">
        <v>12.636</v>
      </c>
      <c r="E21" s="188">
        <v>12.636</v>
      </c>
      <c r="F21" s="188">
        <v>15.117</v>
      </c>
      <c r="G21" s="188">
        <v>21.56</v>
      </c>
      <c r="H21" s="188">
        <v>15.38</v>
      </c>
      <c r="I21" s="188">
        <v>12.636</v>
      </c>
      <c r="J21" s="188">
        <v>12.636</v>
      </c>
      <c r="K21" s="188">
        <v>7.021</v>
      </c>
      <c r="L21" s="188">
        <v>14.636</v>
      </c>
    </row>
    <row r="22" spans="1:12" ht="15">
      <c r="A22" s="189" t="s">
        <v>201</v>
      </c>
      <c r="B22" s="192">
        <v>113.046</v>
      </c>
      <c r="C22" s="192">
        <v>7.258</v>
      </c>
      <c r="D22" s="189">
        <v>7.258</v>
      </c>
      <c r="E22" s="189">
        <v>7.258</v>
      </c>
      <c r="F22" s="189">
        <v>7.258</v>
      </c>
      <c r="G22" s="189">
        <v>0</v>
      </c>
      <c r="H22" s="189">
        <v>0</v>
      </c>
      <c r="I22" s="189">
        <v>7.258</v>
      </c>
      <c r="J22" s="189">
        <v>7.258</v>
      </c>
      <c r="K22" s="189">
        <v>7.258</v>
      </c>
      <c r="L22" s="189">
        <v>7.258</v>
      </c>
    </row>
    <row r="23" spans="1:12" ht="15">
      <c r="A23" s="188" t="s">
        <v>202</v>
      </c>
      <c r="B23" s="188">
        <v>13.69</v>
      </c>
      <c r="C23" s="188">
        <v>13.69</v>
      </c>
      <c r="D23" s="188">
        <v>13.69</v>
      </c>
      <c r="E23" s="188">
        <v>13.69</v>
      </c>
      <c r="F23" s="188">
        <v>16.378</v>
      </c>
      <c r="G23" s="188">
        <v>23.357</v>
      </c>
      <c r="H23" s="188">
        <v>16.662</v>
      </c>
      <c r="I23" s="188">
        <v>13.69</v>
      </c>
      <c r="J23" s="188">
        <v>13.69</v>
      </c>
      <c r="K23" s="188">
        <v>22.308</v>
      </c>
      <c r="L23" s="188">
        <v>20.159</v>
      </c>
    </row>
    <row r="24" spans="1:12" ht="15">
      <c r="A24" s="189" t="s">
        <v>203</v>
      </c>
      <c r="B24" s="192">
        <v>22.115</v>
      </c>
      <c r="C24" s="192">
        <v>22.115</v>
      </c>
      <c r="D24" s="189">
        <v>22.114</v>
      </c>
      <c r="E24" s="189">
        <v>22.114</v>
      </c>
      <c r="F24" s="189">
        <v>26.456</v>
      </c>
      <c r="G24" s="189">
        <v>37.731</v>
      </c>
      <c r="H24" s="189">
        <v>26.915</v>
      </c>
      <c r="I24" s="189">
        <v>22.114</v>
      </c>
      <c r="J24" s="189">
        <v>22.114</v>
      </c>
      <c r="K24" s="189">
        <v>36.036</v>
      </c>
      <c r="L24" s="189">
        <v>32.563</v>
      </c>
    </row>
    <row r="25" spans="1:12" ht="15">
      <c r="A25" s="188" t="s">
        <v>204</v>
      </c>
      <c r="B25" s="191">
        <v>30.54</v>
      </c>
      <c r="C25" s="191">
        <v>30.54</v>
      </c>
      <c r="D25" s="188">
        <v>30.538</v>
      </c>
      <c r="E25" s="188">
        <v>30.538</v>
      </c>
      <c r="F25" s="188">
        <v>36.533</v>
      </c>
      <c r="G25" s="188">
        <v>52.104</v>
      </c>
      <c r="H25" s="188">
        <v>37.168</v>
      </c>
      <c r="I25" s="188">
        <v>30.538</v>
      </c>
      <c r="J25" s="188">
        <v>30.538</v>
      </c>
      <c r="K25" s="188">
        <v>49.764</v>
      </c>
      <c r="L25" s="188">
        <v>44.968</v>
      </c>
    </row>
    <row r="26" spans="1:12" ht="15">
      <c r="A26" s="189" t="s">
        <v>156</v>
      </c>
      <c r="B26" s="192">
        <v>43.177</v>
      </c>
      <c r="C26" s="192">
        <v>43.177</v>
      </c>
      <c r="D26" s="189">
        <v>43.175</v>
      </c>
      <c r="E26" s="189">
        <v>43.175</v>
      </c>
      <c r="F26" s="189">
        <v>51.651</v>
      </c>
      <c r="G26" s="189">
        <v>73.665</v>
      </c>
      <c r="H26" s="189">
        <v>52.548</v>
      </c>
      <c r="I26" s="189">
        <v>43.175</v>
      </c>
      <c r="J26" s="189">
        <v>43.175</v>
      </c>
      <c r="K26" s="189">
        <v>70.356</v>
      </c>
      <c r="L26" s="189">
        <v>63.575</v>
      </c>
    </row>
    <row r="27" spans="1:12" ht="15">
      <c r="A27" s="188" t="s">
        <v>205</v>
      </c>
      <c r="B27" s="191">
        <v>185.346</v>
      </c>
      <c r="C27" s="191">
        <v>185.346</v>
      </c>
      <c r="D27" s="188">
        <v>185.335</v>
      </c>
      <c r="E27" s="188">
        <v>185.335</v>
      </c>
      <c r="F27" s="188">
        <v>186.555</v>
      </c>
      <c r="G27" s="188">
        <v>252.935</v>
      </c>
      <c r="H27" s="188">
        <v>225.573</v>
      </c>
      <c r="I27" s="188">
        <v>185.335</v>
      </c>
      <c r="J27" s="188">
        <v>185.335</v>
      </c>
      <c r="K27" s="188">
        <v>253.83</v>
      </c>
      <c r="L27" s="188">
        <v>205.335</v>
      </c>
    </row>
    <row r="28" spans="1:12" ht="15">
      <c r="A28" s="189" t="s">
        <v>206</v>
      </c>
      <c r="B28" s="189">
        <v>24.221</v>
      </c>
      <c r="C28" s="189">
        <v>24.221</v>
      </c>
      <c r="D28" s="189">
        <v>24.22</v>
      </c>
      <c r="E28" s="189">
        <v>24.22</v>
      </c>
      <c r="F28" s="189">
        <v>28.975</v>
      </c>
      <c r="G28" s="189">
        <v>41.324</v>
      </c>
      <c r="H28" s="189">
        <v>29.478</v>
      </c>
      <c r="I28" s="189">
        <v>24.22</v>
      </c>
      <c r="J28" s="189">
        <v>24.22</v>
      </c>
      <c r="K28" s="189">
        <v>39.468</v>
      </c>
      <c r="L28" s="189">
        <v>35.664</v>
      </c>
    </row>
    <row r="29" spans="1:12" ht="15">
      <c r="A29" s="188" t="s">
        <v>207</v>
      </c>
      <c r="B29" s="188">
        <v>16.85</v>
      </c>
      <c r="C29" s="188">
        <v>16.85</v>
      </c>
      <c r="D29" s="188">
        <v>16.849</v>
      </c>
      <c r="E29" s="188">
        <v>16.849</v>
      </c>
      <c r="F29" s="188">
        <v>20.157</v>
      </c>
      <c r="G29" s="188">
        <v>28.747</v>
      </c>
      <c r="H29" s="188">
        <v>20.507</v>
      </c>
      <c r="I29" s="188">
        <v>16.849</v>
      </c>
      <c r="J29" s="188">
        <v>16.849</v>
      </c>
      <c r="K29" s="188">
        <v>27.456</v>
      </c>
      <c r="L29" s="188">
        <v>24.81</v>
      </c>
    </row>
    <row r="30" spans="1:12" ht="15">
      <c r="A30" s="189" t="s">
        <v>208</v>
      </c>
      <c r="B30" s="189">
        <v>14.743</v>
      </c>
      <c r="C30" s="189">
        <v>14.743</v>
      </c>
      <c r="D30" s="189">
        <v>14.743</v>
      </c>
      <c r="E30" s="189">
        <v>14.743</v>
      </c>
      <c r="F30" s="189">
        <v>17.637</v>
      </c>
      <c r="G30" s="189">
        <v>25.154</v>
      </c>
      <c r="H30" s="189">
        <v>17.943</v>
      </c>
      <c r="I30" s="189">
        <v>14.743</v>
      </c>
      <c r="J30" s="189">
        <v>14.743</v>
      </c>
      <c r="K30" s="189">
        <v>24.025</v>
      </c>
      <c r="L30" s="189">
        <v>21.709</v>
      </c>
    </row>
    <row r="31" spans="1:12" ht="15">
      <c r="A31" s="188" t="s">
        <v>209</v>
      </c>
      <c r="B31" s="188">
        <v>12.637</v>
      </c>
      <c r="C31" s="188">
        <v>12.637</v>
      </c>
      <c r="D31" s="188">
        <v>12.636</v>
      </c>
      <c r="E31" s="188">
        <v>12.636</v>
      </c>
      <c r="F31" s="188">
        <v>15.117</v>
      </c>
      <c r="G31" s="188">
        <v>13.953</v>
      </c>
      <c r="H31" s="188">
        <v>15.38</v>
      </c>
      <c r="I31" s="188">
        <v>12.636</v>
      </c>
      <c r="J31" s="188">
        <v>12.636</v>
      </c>
      <c r="K31" s="188">
        <v>0</v>
      </c>
      <c r="L31" s="188">
        <v>0</v>
      </c>
    </row>
    <row r="32" spans="1:12" ht="15">
      <c r="A32" s="189" t="s">
        <v>210</v>
      </c>
      <c r="B32" s="189">
        <v>12.637</v>
      </c>
      <c r="C32" s="189">
        <v>12.637</v>
      </c>
      <c r="D32" s="189">
        <v>12.636</v>
      </c>
      <c r="E32" s="189">
        <v>12.636</v>
      </c>
      <c r="F32" s="189">
        <v>15.117</v>
      </c>
      <c r="G32" s="189">
        <v>21.56</v>
      </c>
      <c r="H32" s="189">
        <v>15.38</v>
      </c>
      <c r="I32" s="189">
        <v>12.636</v>
      </c>
      <c r="J32" s="189">
        <v>12.636</v>
      </c>
      <c r="K32" s="189">
        <v>20.593</v>
      </c>
      <c r="L32" s="189">
        <v>18.607</v>
      </c>
    </row>
    <row r="33" spans="1:12" ht="15">
      <c r="A33" s="188" t="s">
        <v>211</v>
      </c>
      <c r="B33" s="188">
        <v>88.491</v>
      </c>
      <c r="C33" s="188">
        <v>88.491</v>
      </c>
      <c r="D33" s="188">
        <v>88.488</v>
      </c>
      <c r="E33" s="188">
        <v>88.488</v>
      </c>
      <c r="F33" s="188">
        <v>43.712</v>
      </c>
      <c r="G33" s="188">
        <v>67.622</v>
      </c>
      <c r="H33" s="188">
        <v>93.522</v>
      </c>
      <c r="I33" s="188">
        <v>88.488</v>
      </c>
      <c r="J33" s="188">
        <v>88.488</v>
      </c>
      <c r="K33" s="188">
        <v>50.018</v>
      </c>
      <c r="L33" s="188">
        <v>12.404</v>
      </c>
    </row>
    <row r="34" spans="1:12" ht="15">
      <c r="A34" s="194" t="s">
        <v>212</v>
      </c>
      <c r="B34" s="21">
        <v>1223.0449999999996</v>
      </c>
      <c r="C34" s="21">
        <v>1117.257</v>
      </c>
      <c r="D34" s="21">
        <v>1117.1920000000002</v>
      </c>
      <c r="E34" s="21">
        <v>1117.1920000000002</v>
      </c>
      <c r="F34" s="21">
        <v>1193.801</v>
      </c>
      <c r="G34" s="21">
        <v>1717.75</v>
      </c>
      <c r="H34" s="21">
        <v>1336.7360000000003</v>
      </c>
      <c r="I34" s="21">
        <v>1117.1920000000002</v>
      </c>
      <c r="J34" s="21">
        <v>1117.1920000000002</v>
      </c>
      <c r="K34" s="21">
        <v>1570.7869999999998</v>
      </c>
      <c r="L34" s="21">
        <v>1412.027</v>
      </c>
    </row>
    <row r="36" ht="15">
      <c r="A36" s="39" t="s">
        <v>45</v>
      </c>
    </row>
    <row r="37" ht="15">
      <c r="A37" s="14" t="s">
        <v>46</v>
      </c>
    </row>
    <row r="38" ht="17.25">
      <c r="A38" s="25" t="s">
        <v>213</v>
      </c>
    </row>
    <row r="39" ht="15">
      <c r="A39" s="25" t="s">
        <v>214</v>
      </c>
    </row>
    <row r="40" ht="17.25">
      <c r="A40" s="40" t="s">
        <v>215</v>
      </c>
    </row>
    <row r="41" ht="15">
      <c r="A41" s="41"/>
    </row>
    <row r="42" ht="15">
      <c r="A42" s="57" t="s">
        <v>216</v>
      </c>
    </row>
    <row r="44" spans="11:12" ht="15">
      <c r="K44" s="17"/>
      <c r="L44" s="17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21.7109375" style="2" customWidth="1"/>
    <col min="2" max="15" width="9.28125" style="2" customWidth="1"/>
    <col min="16" max="16384" width="11.57421875" style="2" customWidth="1"/>
  </cols>
  <sheetData>
    <row r="1" spans="1:13" ht="15">
      <c r="A1" s="84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84" t="s">
        <v>284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">
      <c r="A3" s="84" t="s">
        <v>217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5" ht="15">
      <c r="A4" s="141" t="s">
        <v>75</v>
      </c>
      <c r="B4" s="141">
        <v>1996</v>
      </c>
      <c r="C4" s="141">
        <v>1997</v>
      </c>
      <c r="D4" s="141">
        <v>1998</v>
      </c>
      <c r="E4" s="141">
        <v>1999</v>
      </c>
      <c r="F4" s="141">
        <v>2000</v>
      </c>
      <c r="G4" s="141">
        <v>2001</v>
      </c>
      <c r="H4" s="141">
        <v>2002</v>
      </c>
      <c r="I4" s="141">
        <v>2003</v>
      </c>
      <c r="J4" s="141">
        <v>2004</v>
      </c>
      <c r="K4" s="141">
        <v>2005</v>
      </c>
      <c r="L4" s="141">
        <v>2006</v>
      </c>
      <c r="M4" s="141">
        <v>2007</v>
      </c>
      <c r="N4" s="141">
        <v>2008</v>
      </c>
      <c r="O4" s="141">
        <v>2009</v>
      </c>
    </row>
    <row r="5" spans="1:15" ht="15">
      <c r="A5" s="195" t="s">
        <v>218</v>
      </c>
      <c r="B5" s="196">
        <v>16.2</v>
      </c>
      <c r="C5" s="196">
        <v>15.7</v>
      </c>
      <c r="D5" s="196">
        <v>15.7</v>
      </c>
      <c r="E5" s="196">
        <v>16.5</v>
      </c>
      <c r="F5" s="196">
        <v>16.5</v>
      </c>
      <c r="G5" s="196">
        <v>17</v>
      </c>
      <c r="H5" s="196">
        <v>17.3</v>
      </c>
      <c r="I5" s="196">
        <v>18.1</v>
      </c>
      <c r="J5" s="196">
        <v>19.4</v>
      </c>
      <c r="K5" s="196">
        <v>19.6</v>
      </c>
      <c r="L5" s="196">
        <v>18</v>
      </c>
      <c r="M5" s="196">
        <v>18.4</v>
      </c>
      <c r="N5" s="196">
        <v>19.6</v>
      </c>
      <c r="O5" s="196">
        <v>20.6</v>
      </c>
    </row>
    <row r="6" spans="1:15" ht="15">
      <c r="A6" s="197" t="s">
        <v>219</v>
      </c>
      <c r="B6" s="198">
        <v>38.9</v>
      </c>
      <c r="C6" s="198">
        <v>38.7</v>
      </c>
      <c r="D6" s="198">
        <v>36.7</v>
      </c>
      <c r="E6" s="198">
        <v>39.7</v>
      </c>
      <c r="F6" s="198">
        <v>37.4</v>
      </c>
      <c r="G6" s="198">
        <v>35.9</v>
      </c>
      <c r="H6" s="198">
        <v>38.4</v>
      </c>
      <c r="I6" s="198">
        <v>37</v>
      </c>
      <c r="J6" s="198">
        <v>38.6</v>
      </c>
      <c r="K6" s="198">
        <v>36.4</v>
      </c>
      <c r="L6" s="198">
        <v>35.3</v>
      </c>
      <c r="M6" s="198">
        <v>37.5</v>
      </c>
      <c r="N6" s="198">
        <v>38</v>
      </c>
      <c r="O6" s="198">
        <v>35.8</v>
      </c>
    </row>
    <row r="7" spans="1:15" ht="15">
      <c r="A7" s="195" t="s">
        <v>220</v>
      </c>
      <c r="B7" s="199">
        <v>6.7</v>
      </c>
      <c r="C7" s="199">
        <v>6.6</v>
      </c>
      <c r="D7" s="199">
        <v>6.6</v>
      </c>
      <c r="E7" s="199">
        <v>6.6</v>
      </c>
      <c r="F7" s="199">
        <v>6.7</v>
      </c>
      <c r="G7" s="199">
        <v>7</v>
      </c>
      <c r="H7" s="199">
        <v>7.8</v>
      </c>
      <c r="I7" s="199">
        <v>8.6</v>
      </c>
      <c r="J7" s="199">
        <v>9</v>
      </c>
      <c r="K7" s="199">
        <v>9</v>
      </c>
      <c r="L7" s="199">
        <v>9.1</v>
      </c>
      <c r="M7" s="199">
        <v>10.4</v>
      </c>
      <c r="N7" s="199">
        <v>11.1</v>
      </c>
      <c r="O7" s="199">
        <v>11.3</v>
      </c>
    </row>
    <row r="8" spans="1:15" ht="15">
      <c r="A8" s="197" t="s">
        <v>190</v>
      </c>
      <c r="B8" s="198">
        <v>53.8</v>
      </c>
      <c r="C8" s="198">
        <v>55.8</v>
      </c>
      <c r="D8" s="198">
        <v>56.6</v>
      </c>
      <c r="E8" s="198">
        <v>57.4</v>
      </c>
      <c r="F8" s="198">
        <v>58</v>
      </c>
      <c r="G8" s="198">
        <v>56.8</v>
      </c>
      <c r="H8" s="198">
        <v>60.2</v>
      </c>
      <c r="I8" s="198">
        <v>58</v>
      </c>
      <c r="J8" s="198">
        <v>59.3</v>
      </c>
      <c r="K8" s="198">
        <v>64.3</v>
      </c>
      <c r="L8" s="198">
        <v>72.6</v>
      </c>
      <c r="M8" s="198">
        <v>71.1</v>
      </c>
      <c r="N8" s="198">
        <v>65.6</v>
      </c>
      <c r="O8" s="198">
        <v>63.7</v>
      </c>
    </row>
    <row r="9" spans="1:15" ht="15">
      <c r="A9" s="195" t="s">
        <v>76</v>
      </c>
      <c r="B9" s="196">
        <v>32.8</v>
      </c>
      <c r="C9" s="196">
        <v>32.9</v>
      </c>
      <c r="D9" s="196">
        <v>33.5</v>
      </c>
      <c r="E9" s="196">
        <v>33.2</v>
      </c>
      <c r="F9" s="196">
        <v>32</v>
      </c>
      <c r="G9" s="196">
        <v>32.1</v>
      </c>
      <c r="H9" s="196">
        <v>32.4</v>
      </c>
      <c r="I9" s="196">
        <v>30.3</v>
      </c>
      <c r="J9" s="196">
        <v>30.7</v>
      </c>
      <c r="K9" s="196">
        <v>31.3</v>
      </c>
      <c r="L9" s="196">
        <v>30.9</v>
      </c>
      <c r="M9" s="196">
        <v>30.2</v>
      </c>
      <c r="N9" s="196">
        <v>32.3</v>
      </c>
      <c r="O9" s="196">
        <v>31.6</v>
      </c>
    </row>
    <row r="10" spans="1:15" ht="15">
      <c r="A10" s="197" t="s">
        <v>221</v>
      </c>
      <c r="B10" s="198">
        <v>35.4</v>
      </c>
      <c r="C10" s="198">
        <v>36.1</v>
      </c>
      <c r="D10" s="200">
        <v>37.2</v>
      </c>
      <c r="E10" s="200">
        <v>38.2</v>
      </c>
      <c r="F10" s="200">
        <v>39.2</v>
      </c>
      <c r="G10" s="198">
        <v>40.6</v>
      </c>
      <c r="H10" s="198">
        <v>46.6</v>
      </c>
      <c r="I10" s="198">
        <v>47.3</v>
      </c>
      <c r="J10" s="198">
        <v>46.4</v>
      </c>
      <c r="K10" s="198">
        <v>46</v>
      </c>
      <c r="L10" s="198">
        <v>45.6</v>
      </c>
      <c r="M10" s="198">
        <v>45.7</v>
      </c>
      <c r="N10" s="198">
        <v>43.5</v>
      </c>
      <c r="O10" s="198">
        <v>39.8</v>
      </c>
    </row>
    <row r="11" spans="1:15" ht="15">
      <c r="A11" s="195" t="s">
        <v>201</v>
      </c>
      <c r="B11" s="196">
        <v>45.6</v>
      </c>
      <c r="C11" s="196">
        <v>44.5</v>
      </c>
      <c r="D11" s="196">
        <v>44.4</v>
      </c>
      <c r="E11" s="196">
        <v>44.8</v>
      </c>
      <c r="F11" s="196">
        <v>46.1</v>
      </c>
      <c r="G11" s="196">
        <v>47.7</v>
      </c>
      <c r="H11" s="196">
        <v>49.1</v>
      </c>
      <c r="I11" s="196">
        <v>51.8</v>
      </c>
      <c r="J11" s="196">
        <v>50.3</v>
      </c>
      <c r="K11" s="196">
        <v>47.3</v>
      </c>
      <c r="L11" s="196">
        <v>47.5</v>
      </c>
      <c r="M11" s="196">
        <v>46.7</v>
      </c>
      <c r="N11" s="196">
        <v>47.2</v>
      </c>
      <c r="O11" s="196">
        <v>47.6</v>
      </c>
    </row>
    <row r="12" spans="1:15" ht="15">
      <c r="A12" s="197" t="s">
        <v>222</v>
      </c>
      <c r="B12" s="198">
        <v>22.6</v>
      </c>
      <c r="C12" s="198">
        <v>21.9</v>
      </c>
      <c r="D12" s="198">
        <v>23.5</v>
      </c>
      <c r="E12" s="198">
        <v>23.8</v>
      </c>
      <c r="F12" s="198">
        <v>24</v>
      </c>
      <c r="G12" s="198">
        <v>23.9</v>
      </c>
      <c r="H12" s="198">
        <v>24.1</v>
      </c>
      <c r="I12" s="198">
        <v>26.3</v>
      </c>
      <c r="J12" s="198">
        <v>28.6</v>
      </c>
      <c r="K12" s="198">
        <v>26.6</v>
      </c>
      <c r="L12" s="198">
        <v>25.2</v>
      </c>
      <c r="M12" s="198">
        <v>26.6</v>
      </c>
      <c r="N12" s="198">
        <v>28</v>
      </c>
      <c r="O12" s="198">
        <v>28</v>
      </c>
    </row>
    <row r="13" spans="1:15" ht="15">
      <c r="A13" s="195" t="s">
        <v>223</v>
      </c>
      <c r="B13" s="196">
        <v>31.2</v>
      </c>
      <c r="C13" s="196">
        <v>32.7</v>
      </c>
      <c r="D13" s="196">
        <v>33.5</v>
      </c>
      <c r="E13" s="196">
        <v>34.3</v>
      </c>
      <c r="F13" s="196">
        <v>35.2</v>
      </c>
      <c r="G13" s="196">
        <v>35.6</v>
      </c>
      <c r="H13" s="196">
        <v>36</v>
      </c>
      <c r="I13" s="196">
        <v>35.1</v>
      </c>
      <c r="J13" s="196">
        <v>35.1</v>
      </c>
      <c r="K13" s="196">
        <v>37.2</v>
      </c>
      <c r="L13" s="196">
        <v>37.5</v>
      </c>
      <c r="M13" s="196">
        <v>36.7</v>
      </c>
      <c r="N13" s="196">
        <v>35.8</v>
      </c>
      <c r="O13" s="196">
        <v>35.7</v>
      </c>
    </row>
    <row r="14" spans="1:15" ht="15">
      <c r="A14" s="197" t="s">
        <v>208</v>
      </c>
      <c r="B14" s="198">
        <v>28.4</v>
      </c>
      <c r="C14" s="198">
        <v>30.2</v>
      </c>
      <c r="D14" s="200">
        <v>30</v>
      </c>
      <c r="E14" s="200">
        <v>28.9</v>
      </c>
      <c r="F14" s="200">
        <v>29.1</v>
      </c>
      <c r="G14" s="198">
        <v>31</v>
      </c>
      <c r="H14" s="198">
        <v>31.2</v>
      </c>
      <c r="I14" s="198">
        <v>32.6</v>
      </c>
      <c r="J14" s="198">
        <v>35.9</v>
      </c>
      <c r="K14" s="198">
        <v>36.2</v>
      </c>
      <c r="L14" s="198">
        <v>37.7</v>
      </c>
      <c r="M14" s="198">
        <v>37.5</v>
      </c>
      <c r="N14" s="198">
        <v>34.7</v>
      </c>
      <c r="O14" s="198">
        <v>38.8</v>
      </c>
    </row>
    <row r="15" spans="1:15" ht="15">
      <c r="A15" s="195" t="s">
        <v>224</v>
      </c>
      <c r="B15" s="196">
        <v>40.9</v>
      </c>
      <c r="C15" s="196">
        <v>35.4</v>
      </c>
      <c r="D15" s="196">
        <v>34.4</v>
      </c>
      <c r="E15" s="196">
        <v>35.9</v>
      </c>
      <c r="F15" s="196">
        <v>37.8</v>
      </c>
      <c r="G15" s="196">
        <v>41.2</v>
      </c>
      <c r="H15" s="196">
        <v>43.5</v>
      </c>
      <c r="I15" s="196">
        <v>48.1</v>
      </c>
      <c r="J15" s="196">
        <v>48.7</v>
      </c>
      <c r="K15" s="196">
        <v>49.9</v>
      </c>
      <c r="L15" s="196">
        <v>50.1</v>
      </c>
      <c r="M15" s="196">
        <v>50.4</v>
      </c>
      <c r="N15" s="196">
        <v>49.6</v>
      </c>
      <c r="O15" s="196">
        <v>45.2</v>
      </c>
    </row>
    <row r="16" spans="1:15" ht="15">
      <c r="A16" s="197" t="s">
        <v>225</v>
      </c>
      <c r="B16" s="198">
        <v>29.1</v>
      </c>
      <c r="C16" s="198">
        <v>29.5</v>
      </c>
      <c r="D16" s="200">
        <v>29.1</v>
      </c>
      <c r="E16" s="200">
        <v>30.3</v>
      </c>
      <c r="F16" s="200">
        <v>30.8</v>
      </c>
      <c r="G16" s="198">
        <v>30.5</v>
      </c>
      <c r="H16" s="198">
        <v>30.1</v>
      </c>
      <c r="I16" s="198">
        <v>30.5</v>
      </c>
      <c r="J16" s="198">
        <v>30.5</v>
      </c>
      <c r="K16" s="198">
        <v>30.8</v>
      </c>
      <c r="L16" s="198">
        <v>30.6</v>
      </c>
      <c r="M16" s="198">
        <v>31.1</v>
      </c>
      <c r="N16" s="198">
        <v>31.5</v>
      </c>
      <c r="O16" s="198">
        <v>31.8</v>
      </c>
    </row>
    <row r="17" spans="1:15" ht="15">
      <c r="A17" s="195" t="s">
        <v>226</v>
      </c>
      <c r="B17" s="196">
        <v>20.5</v>
      </c>
      <c r="C17" s="196">
        <v>19.6</v>
      </c>
      <c r="D17" s="196">
        <v>19.2</v>
      </c>
      <c r="E17" s="196">
        <v>20.1</v>
      </c>
      <c r="F17" s="196">
        <v>19</v>
      </c>
      <c r="G17" s="196">
        <v>18.4</v>
      </c>
      <c r="H17" s="196">
        <v>19.1</v>
      </c>
      <c r="I17" s="196">
        <v>18.9</v>
      </c>
      <c r="J17" s="196">
        <v>18.8</v>
      </c>
      <c r="K17" s="196">
        <v>18.8</v>
      </c>
      <c r="L17" s="196">
        <v>17.4</v>
      </c>
      <c r="M17" s="196">
        <v>19.2</v>
      </c>
      <c r="N17" s="196">
        <v>17.7</v>
      </c>
      <c r="O17" s="196">
        <v>18.2</v>
      </c>
    </row>
    <row r="18" spans="1:15" ht="15">
      <c r="A18" s="197" t="s">
        <v>227</v>
      </c>
      <c r="B18" s="198">
        <v>30.9</v>
      </c>
      <c r="C18" s="198">
        <v>33.7</v>
      </c>
      <c r="D18" s="200">
        <v>32.7</v>
      </c>
      <c r="E18" s="200">
        <v>28.5</v>
      </c>
      <c r="F18" s="200">
        <v>28.6</v>
      </c>
      <c r="G18" s="198">
        <v>28.8</v>
      </c>
      <c r="H18" s="198">
        <v>25.6</v>
      </c>
      <c r="I18" s="198">
        <v>24.3</v>
      </c>
      <c r="J18" s="198">
        <v>26.6</v>
      </c>
      <c r="K18" s="198">
        <v>27.1</v>
      </c>
      <c r="L18" s="198">
        <v>31.8</v>
      </c>
      <c r="M18" s="198">
        <v>28.5</v>
      </c>
      <c r="N18" s="198">
        <v>30.6</v>
      </c>
      <c r="O18" s="198">
        <v>31.7</v>
      </c>
    </row>
    <row r="19" spans="1:15" ht="15">
      <c r="A19" s="195" t="s">
        <v>194</v>
      </c>
      <c r="B19" s="196">
        <v>27.2</v>
      </c>
      <c r="C19" s="196">
        <v>27.5</v>
      </c>
      <c r="D19" s="196">
        <v>26.9</v>
      </c>
      <c r="E19" s="196">
        <v>25</v>
      </c>
      <c r="F19" s="196">
        <v>27.5</v>
      </c>
      <c r="G19" s="196">
        <v>26.3</v>
      </c>
      <c r="H19" s="196">
        <v>25.9</v>
      </c>
      <c r="I19" s="196">
        <v>26.1</v>
      </c>
      <c r="J19" s="196">
        <v>25</v>
      </c>
      <c r="K19" s="196">
        <v>23.9</v>
      </c>
      <c r="L19" s="196">
        <v>23.2</v>
      </c>
      <c r="M19" s="196">
        <v>21.9</v>
      </c>
      <c r="N19" s="196">
        <v>22.8</v>
      </c>
      <c r="O19" s="196">
        <v>23.2</v>
      </c>
    </row>
    <row r="20" spans="1:15" ht="15">
      <c r="A20" s="197" t="s">
        <v>206</v>
      </c>
      <c r="B20" s="198">
        <v>33</v>
      </c>
      <c r="C20" s="198">
        <v>42.3</v>
      </c>
      <c r="D20" s="200">
        <v>35.8</v>
      </c>
      <c r="E20" s="200">
        <v>32.2</v>
      </c>
      <c r="F20" s="200">
        <v>33.3</v>
      </c>
      <c r="G20" s="198">
        <v>30.3</v>
      </c>
      <c r="H20" s="198">
        <v>32.5</v>
      </c>
      <c r="I20" s="198">
        <v>31.5</v>
      </c>
      <c r="J20" s="198">
        <v>31.9</v>
      </c>
      <c r="K20" s="198">
        <v>32.9</v>
      </c>
      <c r="L20" s="198">
        <v>36.3</v>
      </c>
      <c r="M20" s="198">
        <v>36.7</v>
      </c>
      <c r="N20" s="198">
        <v>37</v>
      </c>
      <c r="O20" s="198">
        <v>37.5</v>
      </c>
    </row>
    <row r="21" spans="1:15" ht="15">
      <c r="A21" s="195" t="s">
        <v>187</v>
      </c>
      <c r="B21" s="196">
        <v>38.3</v>
      </c>
      <c r="C21" s="196">
        <v>38.1</v>
      </c>
      <c r="D21" s="196">
        <v>37.7</v>
      </c>
      <c r="E21" s="196">
        <v>401</v>
      </c>
      <c r="F21" s="196">
        <v>40.6</v>
      </c>
      <c r="G21" s="196">
        <v>40.5</v>
      </c>
      <c r="H21" s="196">
        <v>40.3</v>
      </c>
      <c r="I21" s="196">
        <v>39.5</v>
      </c>
      <c r="J21" s="196">
        <v>40.5</v>
      </c>
      <c r="K21" s="196">
        <v>42.1</v>
      </c>
      <c r="L21" s="196">
        <v>47.9</v>
      </c>
      <c r="M21" s="196">
        <v>47.6</v>
      </c>
      <c r="N21" s="196">
        <v>43.3</v>
      </c>
      <c r="O21" s="196">
        <v>44.4</v>
      </c>
    </row>
    <row r="22" spans="1:15" ht="15">
      <c r="A22" s="197" t="s">
        <v>228</v>
      </c>
      <c r="B22" s="198">
        <v>5.9</v>
      </c>
      <c r="C22" s="198">
        <v>6.2</v>
      </c>
      <c r="D22" s="200">
        <v>6.5</v>
      </c>
      <c r="E22" s="200">
        <v>6.3</v>
      </c>
      <c r="F22" s="200">
        <v>6.6</v>
      </c>
      <c r="G22" s="198">
        <v>8.2</v>
      </c>
      <c r="H22" s="198">
        <v>10.8</v>
      </c>
      <c r="I22" s="198">
        <v>8.3</v>
      </c>
      <c r="J22" s="198">
        <v>9.1</v>
      </c>
      <c r="K22" s="198">
        <v>8.7</v>
      </c>
      <c r="L22" s="198">
        <v>8.4</v>
      </c>
      <c r="M22" s="198">
        <v>9.3</v>
      </c>
      <c r="N22" s="198">
        <v>11.2</v>
      </c>
      <c r="O22" s="198">
        <v>8.7</v>
      </c>
    </row>
    <row r="23" spans="1:16" ht="15">
      <c r="A23" s="201" t="s">
        <v>160</v>
      </c>
      <c r="B23" s="202">
        <v>34.22668301836991</v>
      </c>
      <c r="C23" s="202">
        <v>34.249832884327205</v>
      </c>
      <c r="D23" s="202">
        <v>34.717365607605736</v>
      </c>
      <c r="E23" s="202">
        <v>33.894945494414934</v>
      </c>
      <c r="F23" s="202">
        <v>32.242266200925194</v>
      </c>
      <c r="G23" s="202">
        <v>32.29467890742297</v>
      </c>
      <c r="H23" s="202">
        <v>33.91170079127604</v>
      </c>
      <c r="I23" s="202">
        <v>34.152773421162394</v>
      </c>
      <c r="J23" s="202">
        <v>35.29887451369579</v>
      </c>
      <c r="K23" s="202">
        <v>34.91415302646559</v>
      </c>
      <c r="L23" s="202">
        <v>34.89640430034631</v>
      </c>
      <c r="M23" s="202">
        <v>37.61558064796907</v>
      </c>
      <c r="N23" s="202">
        <v>36.16519237053893</v>
      </c>
      <c r="O23" s="202">
        <v>34.64895511714533</v>
      </c>
      <c r="P23" s="203"/>
    </row>
    <row r="24" spans="1:15" ht="15">
      <c r="A24" s="197" t="s">
        <v>229</v>
      </c>
      <c r="B24" s="198">
        <v>41.3</v>
      </c>
      <c r="C24" s="198">
        <v>40.8</v>
      </c>
      <c r="D24" s="200">
        <v>39.7</v>
      </c>
      <c r="E24" s="200">
        <v>39.4</v>
      </c>
      <c r="F24" s="200">
        <v>40.1</v>
      </c>
      <c r="G24" s="198">
        <v>40</v>
      </c>
      <c r="H24" s="198">
        <v>40</v>
      </c>
      <c r="I24" s="198">
        <v>44.2</v>
      </c>
      <c r="J24" s="198">
        <v>44.5</v>
      </c>
      <c r="K24" s="198">
        <v>44.1</v>
      </c>
      <c r="L24" s="198">
        <v>43.7</v>
      </c>
      <c r="M24" s="198">
        <v>43.3</v>
      </c>
      <c r="N24" s="198">
        <v>42.6</v>
      </c>
      <c r="O24" s="198">
        <v>42.1</v>
      </c>
    </row>
    <row r="25" spans="1:15" ht="15">
      <c r="A25" s="195" t="s">
        <v>230</v>
      </c>
      <c r="B25" s="196">
        <v>8.3</v>
      </c>
      <c r="C25" s="196">
        <v>9</v>
      </c>
      <c r="D25" s="196">
        <v>9.2</v>
      </c>
      <c r="E25" s="196">
        <v>9.8</v>
      </c>
      <c r="F25" s="196">
        <v>10.4</v>
      </c>
      <c r="G25" s="196">
        <v>11.1</v>
      </c>
      <c r="H25" s="196">
        <v>11.9</v>
      </c>
      <c r="I25" s="196">
        <v>12.5</v>
      </c>
      <c r="J25" s="196">
        <v>12.6</v>
      </c>
      <c r="K25" s="196">
        <v>10.7</v>
      </c>
      <c r="L25" s="196">
        <v>13.9</v>
      </c>
      <c r="M25" s="196">
        <v>15.3</v>
      </c>
      <c r="N25" s="196">
        <v>15.7</v>
      </c>
      <c r="O25" s="196">
        <v>10.7</v>
      </c>
    </row>
    <row r="26" spans="1:15" ht="15">
      <c r="A26" s="197" t="s">
        <v>231</v>
      </c>
      <c r="B26" s="198">
        <v>48.4</v>
      </c>
      <c r="C26" s="198">
        <v>47.8</v>
      </c>
      <c r="D26" s="200">
        <v>46.6</v>
      </c>
      <c r="E26" s="200">
        <v>47.6</v>
      </c>
      <c r="F26" s="200">
        <v>44.5</v>
      </c>
      <c r="G26" s="198">
        <v>43.7</v>
      </c>
      <c r="H26" s="198">
        <v>44.4</v>
      </c>
      <c r="I26" s="198">
        <v>46.9</v>
      </c>
      <c r="J26" s="198">
        <v>47.5</v>
      </c>
      <c r="K26" s="198">
        <v>46.9</v>
      </c>
      <c r="L26" s="198">
        <v>46.9</v>
      </c>
      <c r="M26" s="198">
        <v>46.9</v>
      </c>
      <c r="N26" s="198">
        <v>46.7</v>
      </c>
      <c r="O26" s="198">
        <v>46.8</v>
      </c>
    </row>
    <row r="27" spans="1:15" ht="15">
      <c r="A27" s="195" t="s">
        <v>232</v>
      </c>
      <c r="B27" s="196">
        <v>26.3</v>
      </c>
      <c r="C27" s="196">
        <v>22.4</v>
      </c>
      <c r="D27" s="196">
        <v>27.1</v>
      </c>
      <c r="E27" s="196">
        <v>30</v>
      </c>
      <c r="F27" s="196">
        <v>30.7</v>
      </c>
      <c r="G27" s="196">
        <v>31.3</v>
      </c>
      <c r="H27" s="196">
        <v>33.2</v>
      </c>
      <c r="I27" s="196">
        <v>34.5</v>
      </c>
      <c r="J27" s="196">
        <v>35.1</v>
      </c>
      <c r="K27" s="196">
        <v>36</v>
      </c>
      <c r="L27" s="196">
        <v>36.3</v>
      </c>
      <c r="M27" s="196">
        <v>36.5</v>
      </c>
      <c r="N27" s="196">
        <v>36.4</v>
      </c>
      <c r="O27" s="196">
        <v>36.3</v>
      </c>
    </row>
    <row r="28" spans="1:15" ht="15">
      <c r="A28" s="197" t="s">
        <v>188</v>
      </c>
      <c r="B28" s="198">
        <v>53.3</v>
      </c>
      <c r="C28" s="198">
        <v>54.2</v>
      </c>
      <c r="D28" s="200">
        <v>53.5</v>
      </c>
      <c r="E28" s="200">
        <v>53</v>
      </c>
      <c r="F28" s="200">
        <v>54.7</v>
      </c>
      <c r="G28" s="198">
        <v>55</v>
      </c>
      <c r="H28" s="198">
        <v>56</v>
      </c>
      <c r="I28" s="198">
        <v>54.7</v>
      </c>
      <c r="J28" s="198">
        <v>51.8</v>
      </c>
      <c r="K28" s="198">
        <v>50.7</v>
      </c>
      <c r="L28" s="198">
        <v>50</v>
      </c>
      <c r="M28" s="198">
        <v>49.4</v>
      </c>
      <c r="N28" s="198">
        <v>57</v>
      </c>
      <c r="O28" s="198">
        <v>51.2</v>
      </c>
    </row>
    <row r="29" spans="1:15" ht="15">
      <c r="A29" s="195" t="s">
        <v>233</v>
      </c>
      <c r="B29" s="196">
        <v>24.3</v>
      </c>
      <c r="C29" s="196">
        <v>24.2</v>
      </c>
      <c r="D29" s="196">
        <v>21.2</v>
      </c>
      <c r="E29" s="196">
        <v>20.6</v>
      </c>
      <c r="F29" s="196">
        <v>21.4</v>
      </c>
      <c r="G29" s="196">
        <v>22.9</v>
      </c>
      <c r="H29" s="196">
        <v>23.7</v>
      </c>
      <c r="I29" s="196">
        <v>26.1</v>
      </c>
      <c r="J29" s="196">
        <v>26.6</v>
      </c>
      <c r="K29" s="196">
        <v>27</v>
      </c>
      <c r="L29" s="196">
        <v>24.4</v>
      </c>
      <c r="M29" s="196">
        <v>24.6</v>
      </c>
      <c r="N29" s="196">
        <v>26.6</v>
      </c>
      <c r="O29" s="196">
        <v>26</v>
      </c>
    </row>
    <row r="30" spans="1:26" ht="15">
      <c r="A30" s="197" t="s">
        <v>234</v>
      </c>
      <c r="B30" s="198">
        <v>36</v>
      </c>
      <c r="C30" s="198">
        <v>36.5</v>
      </c>
      <c r="D30" s="200">
        <v>36.1</v>
      </c>
      <c r="E30" s="200">
        <v>36.1</v>
      </c>
      <c r="F30" s="200">
        <v>36</v>
      </c>
      <c r="G30" s="198">
        <v>36</v>
      </c>
      <c r="H30" s="198">
        <v>37.1</v>
      </c>
      <c r="I30" s="198">
        <v>35.1</v>
      </c>
      <c r="J30" s="198">
        <v>37.7</v>
      </c>
      <c r="K30" s="198">
        <v>38.5</v>
      </c>
      <c r="L30" s="198">
        <v>38.3</v>
      </c>
      <c r="M30" s="198">
        <v>38.6</v>
      </c>
      <c r="N30" s="198">
        <v>36.6</v>
      </c>
      <c r="O30" s="198">
        <v>36.3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">
      <c r="A31" s="195" t="s">
        <v>235</v>
      </c>
      <c r="B31" s="196">
        <v>2.4</v>
      </c>
      <c r="C31" s="196">
        <v>2.4</v>
      </c>
      <c r="D31" s="196">
        <v>3.2</v>
      </c>
      <c r="E31" s="196">
        <v>3.4</v>
      </c>
      <c r="F31" s="196">
        <v>3.8</v>
      </c>
      <c r="G31" s="196">
        <v>4.2</v>
      </c>
      <c r="H31" s="196">
        <v>4.7</v>
      </c>
      <c r="I31" s="196">
        <v>5.1</v>
      </c>
      <c r="J31" s="196">
        <v>5.7</v>
      </c>
      <c r="K31" s="196">
        <v>6.3</v>
      </c>
      <c r="L31" s="196">
        <v>7.1</v>
      </c>
      <c r="M31" s="196">
        <v>7.5</v>
      </c>
      <c r="N31" s="196">
        <v>8.1</v>
      </c>
      <c r="O31" s="196">
        <v>8.7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</row>
    <row r="32" spans="1:26" ht="15">
      <c r="A32" s="197" t="s">
        <v>156</v>
      </c>
      <c r="B32" s="198">
        <v>31.1</v>
      </c>
      <c r="C32" s="198">
        <v>33.8</v>
      </c>
      <c r="D32" s="200">
        <v>34.1</v>
      </c>
      <c r="E32" s="200">
        <v>35.7</v>
      </c>
      <c r="F32" s="200">
        <v>36</v>
      </c>
      <c r="G32" s="198">
        <v>36.1</v>
      </c>
      <c r="H32" s="198">
        <v>36.4</v>
      </c>
      <c r="I32" s="198">
        <v>36.6</v>
      </c>
      <c r="J32" s="198">
        <v>35.1</v>
      </c>
      <c r="K32" s="198">
        <v>32</v>
      </c>
      <c r="L32" s="198">
        <v>34.1</v>
      </c>
      <c r="M32" s="198">
        <v>36</v>
      </c>
      <c r="N32" s="198">
        <v>38.2</v>
      </c>
      <c r="O32" s="198">
        <v>40.2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5">
      <c r="A33" s="195" t="s">
        <v>158</v>
      </c>
      <c r="B33" s="196">
        <v>36.8</v>
      </c>
      <c r="C33" s="196">
        <v>36.9</v>
      </c>
      <c r="D33" s="196">
        <v>36.8</v>
      </c>
      <c r="E33" s="196">
        <v>36.4</v>
      </c>
      <c r="F33" s="196">
        <v>36.7</v>
      </c>
      <c r="G33" s="196">
        <v>36.7</v>
      </c>
      <c r="H33" s="196">
        <v>36.7</v>
      </c>
      <c r="I33" s="196">
        <v>36.2</v>
      </c>
      <c r="J33" s="196">
        <v>39</v>
      </c>
      <c r="K33" s="196">
        <v>39.5</v>
      </c>
      <c r="L33" s="196">
        <v>39.6</v>
      </c>
      <c r="M33" s="196">
        <v>39.3</v>
      </c>
      <c r="N33" s="196">
        <v>39</v>
      </c>
      <c r="O33" s="196">
        <v>39.3</v>
      </c>
      <c r="P33" s="38"/>
      <c r="Q33" s="38"/>
      <c r="R33" s="38"/>
      <c r="S33" s="38"/>
      <c r="T33" s="205"/>
      <c r="U33" s="205"/>
      <c r="V33" s="205"/>
      <c r="W33" s="205"/>
      <c r="X33" s="205"/>
      <c r="Y33" s="205"/>
      <c r="Z33" s="205"/>
    </row>
    <row r="34" spans="1:26" ht="15">
      <c r="A34" s="197" t="s">
        <v>236</v>
      </c>
      <c r="B34" s="198">
        <v>60.8</v>
      </c>
      <c r="C34" s="198">
        <v>66.2</v>
      </c>
      <c r="D34" s="200">
        <v>64.3</v>
      </c>
      <c r="E34" s="200">
        <v>63.7</v>
      </c>
      <c r="F34" s="200">
        <v>63</v>
      </c>
      <c r="G34" s="198">
        <v>62.5</v>
      </c>
      <c r="H34" s="198">
        <v>62.4</v>
      </c>
      <c r="I34" s="198">
        <v>60.8</v>
      </c>
      <c r="J34" s="198">
        <v>62.3</v>
      </c>
      <c r="K34" s="198">
        <v>62.3</v>
      </c>
      <c r="L34" s="198">
        <v>65.9</v>
      </c>
      <c r="M34" s="198">
        <v>61.4</v>
      </c>
      <c r="N34" s="198">
        <v>61.6</v>
      </c>
      <c r="O34" s="198">
        <v>59</v>
      </c>
      <c r="P34" s="38"/>
      <c r="Q34" s="38"/>
      <c r="R34" s="38"/>
      <c r="S34" s="38"/>
      <c r="T34" s="205"/>
      <c r="U34" s="205"/>
      <c r="V34" s="205"/>
      <c r="W34" s="205"/>
      <c r="X34" s="205"/>
      <c r="Y34" s="205"/>
      <c r="Z34" s="205"/>
    </row>
    <row r="35" spans="1:26" ht="15">
      <c r="A35" s="195" t="s">
        <v>195</v>
      </c>
      <c r="B35" s="196">
        <v>36.3</v>
      </c>
      <c r="C35" s="196">
        <v>37.2</v>
      </c>
      <c r="D35" s="196">
        <v>37.8</v>
      </c>
      <c r="E35" s="196">
        <v>41.5</v>
      </c>
      <c r="F35" s="196">
        <v>41.1</v>
      </c>
      <c r="G35" s="196">
        <v>42.5</v>
      </c>
      <c r="H35" s="196">
        <v>44.5</v>
      </c>
      <c r="I35" s="196">
        <v>47.6</v>
      </c>
      <c r="J35" s="196">
        <v>47.2</v>
      </c>
      <c r="K35" s="196">
        <v>51.7</v>
      </c>
      <c r="L35" s="196">
        <v>48.9</v>
      </c>
      <c r="M35" s="196">
        <v>53.6</v>
      </c>
      <c r="N35" s="196">
        <v>47.4</v>
      </c>
      <c r="O35" s="196">
        <v>53.4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5">
      <c r="A36" s="206" t="s">
        <v>142</v>
      </c>
      <c r="B36" s="198"/>
      <c r="C36" s="198"/>
      <c r="D36" s="200"/>
      <c r="E36" s="200"/>
      <c r="F36" s="200"/>
      <c r="G36" s="198"/>
      <c r="H36" s="198"/>
      <c r="I36" s="198"/>
      <c r="J36" s="198"/>
      <c r="K36" s="198"/>
      <c r="L36" s="198"/>
      <c r="M36" s="198"/>
      <c r="N36" s="198"/>
      <c r="O36" s="198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</row>
    <row r="37" spans="1:26" ht="15">
      <c r="A37" s="2" t="s">
        <v>237</v>
      </c>
      <c r="B37" s="196">
        <v>36.8</v>
      </c>
      <c r="C37" s="196">
        <v>36.7</v>
      </c>
      <c r="D37" s="196">
        <v>35.9</v>
      </c>
      <c r="E37" s="196">
        <v>37.3</v>
      </c>
      <c r="F37" s="196">
        <v>36.5</v>
      </c>
      <c r="G37" s="196">
        <v>36.6</v>
      </c>
      <c r="H37" s="196">
        <v>38.7</v>
      </c>
      <c r="I37" s="196">
        <v>38.5</v>
      </c>
      <c r="J37" s="196">
        <v>39.1</v>
      </c>
      <c r="K37" s="196">
        <v>37.9</v>
      </c>
      <c r="L37" s="196">
        <v>37.7</v>
      </c>
      <c r="M37" s="196">
        <v>39</v>
      </c>
      <c r="N37" s="196">
        <v>39</v>
      </c>
      <c r="O37" s="196">
        <v>36.8</v>
      </c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</row>
    <row r="38" spans="1:15" ht="15">
      <c r="A38" s="197" t="s">
        <v>238</v>
      </c>
      <c r="B38" s="198">
        <v>33.6</v>
      </c>
      <c r="C38" s="198">
        <v>33.7</v>
      </c>
      <c r="D38" s="198">
        <v>34.1</v>
      </c>
      <c r="E38" s="198">
        <v>33.9</v>
      </c>
      <c r="F38" s="198">
        <v>32.8</v>
      </c>
      <c r="G38" s="198">
        <v>32.9</v>
      </c>
      <c r="H38" s="198">
        <v>33.2</v>
      </c>
      <c r="I38" s="198">
        <v>36.5</v>
      </c>
      <c r="J38" s="198">
        <v>36.5</v>
      </c>
      <c r="K38" s="198">
        <v>36.1</v>
      </c>
      <c r="L38" s="198">
        <v>35.8</v>
      </c>
      <c r="M38" s="198">
        <v>35.1</v>
      </c>
      <c r="N38" s="198">
        <v>36.6</v>
      </c>
      <c r="O38" s="198">
        <v>36.2</v>
      </c>
    </row>
    <row r="39" spans="1:26" ht="15">
      <c r="A39" s="195" t="s">
        <v>239</v>
      </c>
      <c r="B39" s="196">
        <v>44.2</v>
      </c>
      <c r="C39" s="196">
        <v>43.5</v>
      </c>
      <c r="D39" s="196">
        <v>43.7</v>
      </c>
      <c r="E39" s="196">
        <v>43.9</v>
      </c>
      <c r="F39" s="196">
        <v>44.2</v>
      </c>
      <c r="G39" s="196">
        <v>45.6</v>
      </c>
      <c r="H39" s="196">
        <v>46.3</v>
      </c>
      <c r="I39" s="196">
        <v>42.4</v>
      </c>
      <c r="J39" s="196">
        <v>42.6</v>
      </c>
      <c r="K39" s="196">
        <v>43.8</v>
      </c>
      <c r="L39" s="196">
        <v>43.1</v>
      </c>
      <c r="M39" s="196">
        <v>43.1</v>
      </c>
      <c r="N39" s="196">
        <v>42.2</v>
      </c>
      <c r="O39" s="196">
        <v>43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5">
      <c r="A40" s="197" t="s">
        <v>240</v>
      </c>
      <c r="B40" s="198">
        <v>44.1</v>
      </c>
      <c r="C40" s="198">
        <v>45.1</v>
      </c>
      <c r="D40" s="200">
        <v>45.7</v>
      </c>
      <c r="E40" s="200">
        <v>46.5</v>
      </c>
      <c r="F40" s="200">
        <v>46.8</v>
      </c>
      <c r="G40" s="198">
        <v>46.2</v>
      </c>
      <c r="H40" s="198">
        <v>48</v>
      </c>
      <c r="I40" s="198">
        <v>46.5</v>
      </c>
      <c r="J40" s="198">
        <v>47.8</v>
      </c>
      <c r="K40" s="198">
        <v>50.23</v>
      </c>
      <c r="L40" s="198">
        <v>55.2</v>
      </c>
      <c r="M40" s="198">
        <v>55.2</v>
      </c>
      <c r="N40" s="198">
        <v>52.3</v>
      </c>
      <c r="O40" s="198">
        <v>51</v>
      </c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</row>
    <row r="41" spans="1:26" ht="15">
      <c r="A41" s="195" t="s">
        <v>241</v>
      </c>
      <c r="B41" s="196">
        <v>13.6</v>
      </c>
      <c r="C41" s="196">
        <v>13.5</v>
      </c>
      <c r="D41" s="196">
        <v>13.3</v>
      </c>
      <c r="E41" s="196">
        <v>13.6</v>
      </c>
      <c r="F41" s="196">
        <v>13.9</v>
      </c>
      <c r="G41" s="196">
        <v>14.2</v>
      </c>
      <c r="H41" s="196">
        <v>14.8</v>
      </c>
      <c r="I41" s="196">
        <v>15.6</v>
      </c>
      <c r="J41" s="196">
        <v>16.3</v>
      </c>
      <c r="K41" s="196">
        <v>16.3</v>
      </c>
      <c r="L41" s="196">
        <v>16.1</v>
      </c>
      <c r="M41" s="196">
        <v>16.9</v>
      </c>
      <c r="N41" s="196">
        <v>17.6</v>
      </c>
      <c r="O41" s="196">
        <v>18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5">
      <c r="A42" s="197" t="s">
        <v>242</v>
      </c>
      <c r="B42" s="198">
        <v>14</v>
      </c>
      <c r="C42" s="198">
        <v>14.2</v>
      </c>
      <c r="D42" s="200">
        <v>14.1</v>
      </c>
      <c r="E42" s="200">
        <v>14.3</v>
      </c>
      <c r="F42" s="200">
        <v>14.5</v>
      </c>
      <c r="G42" s="198">
        <v>14.6</v>
      </c>
      <c r="H42" s="198">
        <v>15.2</v>
      </c>
      <c r="I42" s="198">
        <v>15.1</v>
      </c>
      <c r="J42" s="198">
        <v>15.4</v>
      </c>
      <c r="K42" s="198">
        <v>15.8</v>
      </c>
      <c r="L42" s="198">
        <v>15.9</v>
      </c>
      <c r="M42" s="198">
        <v>16</v>
      </c>
      <c r="N42" s="198">
        <v>16.3</v>
      </c>
      <c r="O42" s="198">
        <v>16.3</v>
      </c>
      <c r="P42" s="38"/>
      <c r="Q42" s="38"/>
      <c r="R42" s="38"/>
      <c r="S42" s="38"/>
      <c r="T42" s="205"/>
      <c r="U42" s="205"/>
      <c r="V42" s="205"/>
      <c r="W42" s="205"/>
      <c r="X42" s="205"/>
      <c r="Y42" s="205"/>
      <c r="Z42" s="205"/>
    </row>
    <row r="43" spans="1:26" ht="15">
      <c r="A43" s="195" t="s">
        <v>243</v>
      </c>
      <c r="B43" s="196">
        <v>44.8</v>
      </c>
      <c r="C43" s="196">
        <v>46.8</v>
      </c>
      <c r="D43" s="196">
        <v>43.3</v>
      </c>
      <c r="E43" s="196">
        <v>44</v>
      </c>
      <c r="F43" s="196">
        <v>45.5</v>
      </c>
      <c r="G43" s="196">
        <v>45.5</v>
      </c>
      <c r="H43" s="196">
        <v>47.4</v>
      </c>
      <c r="I43" s="196">
        <v>45.9</v>
      </c>
      <c r="J43" s="196">
        <v>43.8</v>
      </c>
      <c r="K43" s="196">
        <v>43</v>
      </c>
      <c r="L43" s="196">
        <v>42.7</v>
      </c>
      <c r="M43" s="196">
        <v>42.6</v>
      </c>
      <c r="N43" s="196">
        <v>47</v>
      </c>
      <c r="O43" s="196">
        <v>43.1</v>
      </c>
      <c r="P43" s="38"/>
      <c r="Q43" s="38"/>
      <c r="R43" s="38"/>
      <c r="S43" s="38"/>
      <c r="T43" s="205"/>
      <c r="U43" s="205"/>
      <c r="V43" s="205"/>
      <c r="W43" s="205"/>
      <c r="X43" s="205"/>
      <c r="Y43" s="205"/>
      <c r="Z43" s="205"/>
    </row>
    <row r="44" spans="1:26" ht="15">
      <c r="A44" s="207" t="s">
        <v>244</v>
      </c>
      <c r="B44" s="208">
        <v>21</v>
      </c>
      <c r="C44" s="208">
        <v>21.1</v>
      </c>
      <c r="D44" s="209">
        <v>21</v>
      </c>
      <c r="E44" s="209">
        <v>21.3</v>
      </c>
      <c r="F44" s="209">
        <v>21.1</v>
      </c>
      <c r="G44" s="208">
        <v>21.6</v>
      </c>
      <c r="H44" s="208">
        <v>22.3</v>
      </c>
      <c r="I44" s="208">
        <v>22.7</v>
      </c>
      <c r="J44" s="208">
        <v>23.4</v>
      </c>
      <c r="K44" s="208">
        <v>23.3</v>
      </c>
      <c r="L44" s="208">
        <v>23.6</v>
      </c>
      <c r="M44" s="208">
        <v>24</v>
      </c>
      <c r="N44" s="208">
        <v>24.5</v>
      </c>
      <c r="O44" s="208">
        <v>23.9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15" ht="15">
      <c r="A45" s="210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</row>
    <row r="46" ht="15">
      <c r="A46" s="56" t="s">
        <v>77</v>
      </c>
    </row>
    <row r="47" ht="17.25">
      <c r="A47" s="25" t="s">
        <v>174</v>
      </c>
    </row>
    <row r="49" ht="15">
      <c r="A49" s="57" t="s">
        <v>161</v>
      </c>
    </row>
    <row r="54" spans="2:16" ht="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zoomScalePageLayoutView="0" workbookViewId="0" topLeftCell="A1">
      <selection activeCell="A1" sqref="A1"/>
    </sheetView>
  </sheetViews>
  <sheetFormatPr defaultColWidth="11.57421875" defaultRowHeight="15"/>
  <cols>
    <col min="1" max="1" width="27.7109375" style="2" customWidth="1"/>
    <col min="2" max="10" width="10.140625" style="2" customWidth="1"/>
    <col min="11" max="11" width="11.57421875" style="2" customWidth="1"/>
    <col min="12" max="12" width="16.00390625" style="2" bestFit="1" customWidth="1"/>
    <col min="13" max="13" width="11.7109375" style="2" bestFit="1" customWidth="1"/>
    <col min="14" max="16384" width="11.57421875" style="2" customWidth="1"/>
  </cols>
  <sheetData>
    <row r="1" spans="1:10" ht="15">
      <c r="A1" s="84" t="s">
        <v>22</v>
      </c>
      <c r="B1" s="82"/>
      <c r="C1" s="82"/>
      <c r="D1" s="82"/>
      <c r="E1" s="82"/>
      <c r="F1" s="82"/>
      <c r="G1" s="82"/>
      <c r="H1" s="82"/>
      <c r="I1" s="5"/>
      <c r="J1" s="5"/>
    </row>
    <row r="2" spans="1:10" ht="15">
      <c r="A2" s="84" t="s">
        <v>285</v>
      </c>
      <c r="B2" s="82"/>
      <c r="C2" s="82"/>
      <c r="D2" s="82"/>
      <c r="E2" s="82"/>
      <c r="F2" s="82"/>
      <c r="G2" s="82"/>
      <c r="H2" s="82"/>
      <c r="I2" s="5"/>
      <c r="J2" s="5"/>
    </row>
    <row r="3" spans="1:10" ht="15">
      <c r="A3" s="84" t="s">
        <v>245</v>
      </c>
      <c r="B3" s="82"/>
      <c r="C3" s="82"/>
      <c r="D3" s="82"/>
      <c r="E3" s="82"/>
      <c r="F3" s="82"/>
      <c r="G3" s="82"/>
      <c r="H3" s="82"/>
      <c r="I3" s="5"/>
      <c r="J3" s="5"/>
    </row>
    <row r="4" spans="1:16" ht="15">
      <c r="A4" s="141" t="s">
        <v>52</v>
      </c>
      <c r="B4" s="141">
        <v>2001</v>
      </c>
      <c r="C4" s="141">
        <v>2002</v>
      </c>
      <c r="D4" s="141">
        <v>2003</v>
      </c>
      <c r="E4" s="141">
        <v>2004</v>
      </c>
      <c r="F4" s="141">
        <v>2005</v>
      </c>
      <c r="G4" s="141">
        <v>2006</v>
      </c>
      <c r="H4" s="141">
        <v>2007</v>
      </c>
      <c r="I4" s="141">
        <v>2008</v>
      </c>
      <c r="J4" s="141">
        <v>2009</v>
      </c>
      <c r="K4" s="38"/>
      <c r="L4" s="38"/>
      <c r="M4" s="38"/>
      <c r="N4" s="38"/>
      <c r="O4" s="38"/>
      <c r="P4" s="38"/>
    </row>
    <row r="5" spans="1:16" ht="15">
      <c r="A5" s="212" t="s">
        <v>219</v>
      </c>
      <c r="B5" s="53">
        <v>2638</v>
      </c>
      <c r="C5" s="53">
        <v>2569</v>
      </c>
      <c r="D5" s="53">
        <v>2516</v>
      </c>
      <c r="E5" s="53">
        <v>2501</v>
      </c>
      <c r="F5" s="53">
        <v>2823</v>
      </c>
      <c r="G5" s="213">
        <v>3458</v>
      </c>
      <c r="H5" s="213">
        <v>3716</v>
      </c>
      <c r="I5" s="213">
        <v>4440</v>
      </c>
      <c r="J5" s="213">
        <v>5572</v>
      </c>
      <c r="K5" s="67"/>
      <c r="L5" s="67"/>
      <c r="M5" s="67"/>
      <c r="N5" s="67"/>
      <c r="O5" s="67"/>
      <c r="P5" s="67"/>
    </row>
    <row r="6" spans="1:16" ht="15">
      <c r="A6" s="214" t="s">
        <v>246</v>
      </c>
      <c r="B6" s="215">
        <v>1262</v>
      </c>
      <c r="C6" s="215">
        <v>1322</v>
      </c>
      <c r="D6" s="215">
        <v>1379</v>
      </c>
      <c r="E6" s="215">
        <v>1335</v>
      </c>
      <c r="F6" s="215">
        <v>1379</v>
      </c>
      <c r="G6" s="215">
        <v>1288</v>
      </c>
      <c r="H6" s="215">
        <v>1334</v>
      </c>
      <c r="I6" s="215">
        <v>1283</v>
      </c>
      <c r="J6" s="215">
        <v>1257</v>
      </c>
      <c r="K6" s="216"/>
      <c r="L6" s="216"/>
      <c r="M6" s="216"/>
      <c r="N6" s="216"/>
      <c r="O6" s="216"/>
      <c r="P6" s="216"/>
    </row>
    <row r="7" spans="1:16" ht="15">
      <c r="A7" s="212" t="s">
        <v>206</v>
      </c>
      <c r="B7" s="53">
        <v>346</v>
      </c>
      <c r="C7" s="53">
        <v>353</v>
      </c>
      <c r="D7" s="53">
        <v>358</v>
      </c>
      <c r="E7" s="53">
        <v>385</v>
      </c>
      <c r="F7" s="53">
        <v>404</v>
      </c>
      <c r="G7" s="213">
        <v>409</v>
      </c>
      <c r="H7" s="213">
        <v>378</v>
      </c>
      <c r="I7" s="213">
        <v>367</v>
      </c>
      <c r="J7" s="213">
        <v>385</v>
      </c>
      <c r="K7" s="38"/>
      <c r="L7" s="38"/>
      <c r="M7" s="38"/>
      <c r="N7" s="38"/>
      <c r="O7" s="38"/>
      <c r="P7" s="38"/>
    </row>
    <row r="8" spans="1:16" ht="15">
      <c r="A8" s="214" t="s">
        <v>247</v>
      </c>
      <c r="B8" s="215">
        <v>164</v>
      </c>
      <c r="C8" s="215">
        <v>161</v>
      </c>
      <c r="D8" s="215">
        <v>182</v>
      </c>
      <c r="E8" s="215">
        <v>198</v>
      </c>
      <c r="F8" s="215">
        <v>204</v>
      </c>
      <c r="G8" s="215">
        <v>220</v>
      </c>
      <c r="H8" s="215">
        <v>274</v>
      </c>
      <c r="I8" s="215">
        <v>322</v>
      </c>
      <c r="J8" s="215">
        <v>393</v>
      </c>
      <c r="K8" s="38"/>
      <c r="L8" s="66"/>
      <c r="M8" s="66"/>
      <c r="N8" s="66"/>
      <c r="O8" s="38"/>
      <c r="P8" s="38"/>
    </row>
    <row r="9" spans="1:16" ht="15">
      <c r="A9" s="212" t="s">
        <v>229</v>
      </c>
      <c r="B9" s="53">
        <v>333</v>
      </c>
      <c r="C9" s="53">
        <v>330</v>
      </c>
      <c r="D9" s="53">
        <v>330</v>
      </c>
      <c r="E9" s="53">
        <v>330</v>
      </c>
      <c r="F9" s="53">
        <v>355</v>
      </c>
      <c r="G9" s="213">
        <v>365</v>
      </c>
      <c r="H9" s="213">
        <v>720</v>
      </c>
      <c r="I9" s="213">
        <v>950</v>
      </c>
      <c r="J9" s="213">
        <v>1370</v>
      </c>
      <c r="K9" s="38"/>
      <c r="L9" s="66"/>
      <c r="M9" s="66"/>
      <c r="N9" s="66"/>
      <c r="O9" s="38"/>
      <c r="P9" s="38"/>
    </row>
    <row r="10" spans="1:16" ht="15">
      <c r="A10" s="214" t="s">
        <v>248</v>
      </c>
      <c r="B10" s="215">
        <v>7942</v>
      </c>
      <c r="C10" s="215">
        <v>9416</v>
      </c>
      <c r="D10" s="215">
        <v>11885</v>
      </c>
      <c r="E10" s="215">
        <v>14158</v>
      </c>
      <c r="F10" s="215">
        <v>16044</v>
      </c>
      <c r="G10" s="215">
        <v>19689</v>
      </c>
      <c r="H10" s="215">
        <v>25932</v>
      </c>
      <c r="I10" s="215">
        <v>36388</v>
      </c>
      <c r="J10" s="215">
        <v>42147</v>
      </c>
      <c r="K10" s="216"/>
      <c r="L10" s="66"/>
      <c r="M10" s="66"/>
      <c r="N10" s="217"/>
      <c r="O10" s="216"/>
      <c r="P10" s="216"/>
    </row>
    <row r="11" spans="1:16" ht="15">
      <c r="A11" s="212" t="s">
        <v>249</v>
      </c>
      <c r="B11" s="53">
        <v>409</v>
      </c>
      <c r="C11" s="53">
        <v>390</v>
      </c>
      <c r="D11" s="53">
        <v>407</v>
      </c>
      <c r="E11" s="53">
        <v>423</v>
      </c>
      <c r="F11" s="53">
        <v>446</v>
      </c>
      <c r="G11" s="213">
        <v>519</v>
      </c>
      <c r="H11" s="213">
        <v>529</v>
      </c>
      <c r="I11" s="213">
        <v>703</v>
      </c>
      <c r="J11" s="213">
        <v>473</v>
      </c>
      <c r="K11" s="38"/>
      <c r="L11" s="66"/>
      <c r="M11" s="66"/>
      <c r="N11" s="66"/>
      <c r="O11" s="38"/>
      <c r="P11" s="38"/>
    </row>
    <row r="12" spans="1:16" ht="15">
      <c r="A12" s="214" t="s">
        <v>190</v>
      </c>
      <c r="B12" s="215">
        <v>11525</v>
      </c>
      <c r="C12" s="215">
        <v>12735</v>
      </c>
      <c r="D12" s="215">
        <v>14560</v>
      </c>
      <c r="E12" s="215">
        <v>15344</v>
      </c>
      <c r="F12" s="215">
        <v>16115</v>
      </c>
      <c r="G12" s="215">
        <v>17714</v>
      </c>
      <c r="H12" s="215">
        <v>22243</v>
      </c>
      <c r="I12" s="215">
        <v>27095</v>
      </c>
      <c r="J12" s="215">
        <v>25323</v>
      </c>
      <c r="K12" s="216"/>
      <c r="L12" s="66"/>
      <c r="M12" s="66"/>
      <c r="N12" s="217"/>
      <c r="O12" s="216"/>
      <c r="P12" s="216"/>
    </row>
    <row r="13" spans="1:16" ht="15">
      <c r="A13" s="218" t="s">
        <v>160</v>
      </c>
      <c r="B13" s="219">
        <v>1.0475499363057323</v>
      </c>
      <c r="C13" s="219">
        <v>1.2168500636942674</v>
      </c>
      <c r="D13" s="219">
        <v>1.128599872611465</v>
      </c>
      <c r="E13" s="219">
        <v>1.2690496815286625</v>
      </c>
      <c r="F13" s="219">
        <v>28.953267006369423</v>
      </c>
      <c r="G13" s="220">
        <v>268.54432394904444</v>
      </c>
      <c r="H13" s="220">
        <v>274.8321834394906</v>
      </c>
      <c r="I13" s="220">
        <v>259.748183566879</v>
      </c>
      <c r="J13" s="220">
        <v>327.18126891719743</v>
      </c>
      <c r="K13" s="216"/>
      <c r="L13" s="66"/>
      <c r="M13" s="66"/>
      <c r="N13" s="217"/>
      <c r="O13" s="216"/>
      <c r="P13" s="216"/>
    </row>
    <row r="14" spans="1:16" ht="15">
      <c r="A14" s="214" t="s">
        <v>250</v>
      </c>
      <c r="B14" s="215">
        <v>428</v>
      </c>
      <c r="C14" s="215">
        <v>411</v>
      </c>
      <c r="D14" s="215">
        <v>444</v>
      </c>
      <c r="E14" s="215">
        <v>472</v>
      </c>
      <c r="F14" s="215">
        <v>454</v>
      </c>
      <c r="G14" s="215">
        <v>498</v>
      </c>
      <c r="H14" s="215">
        <v>553</v>
      </c>
      <c r="I14" s="215">
        <v>615</v>
      </c>
      <c r="J14" s="215">
        <v>682</v>
      </c>
      <c r="K14" s="67"/>
      <c r="L14" s="221"/>
      <c r="M14" s="67"/>
      <c r="N14" s="67"/>
      <c r="O14" s="67"/>
      <c r="P14" s="67"/>
    </row>
    <row r="15" spans="1:16" ht="15">
      <c r="A15" s="212" t="s">
        <v>220</v>
      </c>
      <c r="B15" s="53">
        <v>2852</v>
      </c>
      <c r="C15" s="53">
        <v>3169</v>
      </c>
      <c r="D15" s="53">
        <v>3676</v>
      </c>
      <c r="E15" s="53">
        <v>3800</v>
      </c>
      <c r="F15" s="53">
        <v>5000</v>
      </c>
      <c r="G15" s="213">
        <v>7400</v>
      </c>
      <c r="H15" s="213">
        <v>7000</v>
      </c>
      <c r="I15" s="213">
        <v>6900</v>
      </c>
      <c r="J15" s="213">
        <v>7300</v>
      </c>
      <c r="K15" s="216"/>
      <c r="L15" s="221"/>
      <c r="M15" s="67"/>
      <c r="N15" s="217"/>
      <c r="O15" s="216"/>
      <c r="P15" s="216"/>
    </row>
    <row r="16" spans="1:16" ht="15">
      <c r="A16" s="214" t="s">
        <v>218</v>
      </c>
      <c r="B16" s="215">
        <v>1422</v>
      </c>
      <c r="C16" s="215">
        <v>1397</v>
      </c>
      <c r="D16" s="215">
        <v>1392</v>
      </c>
      <c r="E16" s="215">
        <v>1133</v>
      </c>
      <c r="F16" s="215">
        <v>1215</v>
      </c>
      <c r="G16" s="215">
        <v>1780</v>
      </c>
      <c r="H16" s="215">
        <v>2077</v>
      </c>
      <c r="I16" s="215">
        <v>2063</v>
      </c>
      <c r="J16" s="215">
        <v>1588</v>
      </c>
      <c r="K16" s="38"/>
      <c r="L16" s="221"/>
      <c r="M16" s="67"/>
      <c r="N16" s="66"/>
      <c r="O16" s="38"/>
      <c r="P16" s="38"/>
    </row>
    <row r="17" spans="1:16" ht="15">
      <c r="A17" s="212" t="s">
        <v>222</v>
      </c>
      <c r="B17" s="53">
        <v>42</v>
      </c>
      <c r="C17" s="53">
        <v>63</v>
      </c>
      <c r="D17" s="53">
        <v>80</v>
      </c>
      <c r="E17" s="53">
        <v>100</v>
      </c>
      <c r="F17" s="53">
        <v>137</v>
      </c>
      <c r="G17" s="213">
        <v>230</v>
      </c>
      <c r="H17" s="213">
        <v>350</v>
      </c>
      <c r="I17" s="213">
        <v>405</v>
      </c>
      <c r="J17" s="213">
        <v>192</v>
      </c>
      <c r="K17" s="38"/>
      <c r="L17" s="221"/>
      <c r="M17" s="67"/>
      <c r="N17" s="66"/>
      <c r="O17" s="38"/>
      <c r="P17" s="38"/>
    </row>
    <row r="18" spans="1:16" ht="15">
      <c r="A18" s="214" t="s">
        <v>208</v>
      </c>
      <c r="B18" s="215">
        <v>77</v>
      </c>
      <c r="C18" s="215">
        <v>202</v>
      </c>
      <c r="D18" s="215">
        <v>207</v>
      </c>
      <c r="E18" s="215">
        <v>247</v>
      </c>
      <c r="F18" s="215">
        <v>309</v>
      </c>
      <c r="G18" s="215">
        <v>390</v>
      </c>
      <c r="H18" s="215">
        <v>411</v>
      </c>
      <c r="I18" s="215">
        <v>574</v>
      </c>
      <c r="J18" s="215">
        <v>662</v>
      </c>
      <c r="K18" s="38"/>
      <c r="L18" s="221"/>
      <c r="M18" s="67"/>
      <c r="N18" s="66"/>
      <c r="O18" s="38"/>
      <c r="P18" s="38"/>
    </row>
    <row r="19" spans="1:16" ht="15">
      <c r="A19" s="212" t="s">
        <v>251</v>
      </c>
      <c r="B19" s="53">
        <v>1102</v>
      </c>
      <c r="C19" s="53">
        <v>1010</v>
      </c>
      <c r="D19" s="53">
        <v>1078</v>
      </c>
      <c r="E19" s="53">
        <v>915</v>
      </c>
      <c r="F19" s="53">
        <v>875</v>
      </c>
      <c r="G19" s="213">
        <v>809</v>
      </c>
      <c r="H19" s="213">
        <v>911</v>
      </c>
      <c r="I19" s="213">
        <v>907</v>
      </c>
      <c r="J19" s="213">
        <v>932</v>
      </c>
      <c r="K19" s="216"/>
      <c r="L19" s="221"/>
      <c r="M19" s="67"/>
      <c r="N19" s="217"/>
      <c r="O19" s="216"/>
      <c r="P19" s="216"/>
    </row>
    <row r="20" spans="1:16" ht="15">
      <c r="A20" s="214" t="s">
        <v>252</v>
      </c>
      <c r="B20" s="215">
        <v>176</v>
      </c>
      <c r="C20" s="215">
        <v>182</v>
      </c>
      <c r="D20" s="215">
        <v>164</v>
      </c>
      <c r="E20" s="215">
        <v>149</v>
      </c>
      <c r="F20" s="215">
        <v>149</v>
      </c>
      <c r="G20" s="215">
        <v>172</v>
      </c>
      <c r="H20" s="215">
        <v>203</v>
      </c>
      <c r="I20" s="215">
        <v>221</v>
      </c>
      <c r="J20" s="215">
        <v>385</v>
      </c>
      <c r="K20" s="38"/>
      <c r="L20" s="221"/>
      <c r="M20" s="67"/>
      <c r="N20" s="66"/>
      <c r="O20" s="38"/>
      <c r="P20" s="38"/>
    </row>
    <row r="21" spans="1:16" ht="15">
      <c r="A21" s="218" t="s">
        <v>39</v>
      </c>
      <c r="B21" s="219">
        <f>SUM(B5:B20)</f>
        <v>30719.047549936306</v>
      </c>
      <c r="C21" s="219">
        <f aca="true" t="shared" si="0" ref="C21:J21">SUM(C5:C20)</f>
        <v>33711.21685006369</v>
      </c>
      <c r="D21" s="219">
        <f t="shared" si="0"/>
        <v>38659.12859987261</v>
      </c>
      <c r="E21" s="219">
        <f t="shared" si="0"/>
        <v>41491.26904968153</v>
      </c>
      <c r="F21" s="219">
        <f t="shared" si="0"/>
        <v>45937.95326700637</v>
      </c>
      <c r="G21" s="219">
        <f t="shared" si="0"/>
        <v>55209.54432394904</v>
      </c>
      <c r="H21" s="219">
        <f t="shared" si="0"/>
        <v>66905.83218343949</v>
      </c>
      <c r="I21" s="219">
        <f t="shared" si="0"/>
        <v>83492.74818356687</v>
      </c>
      <c r="J21" s="219">
        <f t="shared" si="0"/>
        <v>88988.1812689172</v>
      </c>
      <c r="K21" s="222"/>
      <c r="L21" s="221"/>
      <c r="M21" s="67"/>
      <c r="N21" s="223"/>
      <c r="O21" s="222"/>
      <c r="P21" s="222"/>
    </row>
    <row r="22" spans="1:16" ht="15">
      <c r="A22" s="142"/>
      <c r="B22" s="224"/>
      <c r="C22" s="224"/>
      <c r="D22" s="224"/>
      <c r="E22" s="224"/>
      <c r="F22" s="224"/>
      <c r="G22" s="224"/>
      <c r="H22" s="224"/>
      <c r="I22" s="224"/>
      <c r="J22" s="224"/>
      <c r="K22" s="38"/>
      <c r="L22" s="221"/>
      <c r="M22" s="67"/>
      <c r="N22" s="66"/>
      <c r="O22" s="38"/>
      <c r="P22" s="38"/>
    </row>
    <row r="23" spans="1:16" ht="15">
      <c r="A23" s="56" t="s">
        <v>77</v>
      </c>
      <c r="B23" s="224"/>
      <c r="C23" s="224"/>
      <c r="D23" s="224"/>
      <c r="E23" s="224"/>
      <c r="F23" s="224"/>
      <c r="G23" s="224"/>
      <c r="H23" s="224"/>
      <c r="I23" s="224"/>
      <c r="J23" s="224"/>
      <c r="K23" s="38"/>
      <c r="L23" s="221"/>
      <c r="M23" s="67"/>
      <c r="N23" s="66"/>
      <c r="O23" s="38"/>
      <c r="P23" s="38"/>
    </row>
    <row r="24" ht="17.25">
      <c r="A24" s="25" t="s">
        <v>253</v>
      </c>
    </row>
    <row r="25" spans="1:16" ht="15">
      <c r="A25" s="25"/>
      <c r="B25" s="224"/>
      <c r="C25" s="224"/>
      <c r="D25" s="224"/>
      <c r="E25" s="224"/>
      <c r="F25" s="224"/>
      <c r="G25" s="224"/>
      <c r="K25" s="38"/>
      <c r="L25" s="38"/>
      <c r="M25" s="38"/>
      <c r="N25" s="38"/>
      <c r="O25" s="38"/>
      <c r="P25" s="38"/>
    </row>
    <row r="26" spans="1:16" ht="15">
      <c r="A26" s="57" t="s">
        <v>161</v>
      </c>
      <c r="K26" s="36"/>
      <c r="L26" s="36"/>
      <c r="M26" s="36"/>
      <c r="N26" s="36"/>
      <c r="O26" s="36"/>
      <c r="P26" s="36"/>
    </row>
    <row r="27" spans="11:16" ht="15">
      <c r="K27" s="38"/>
      <c r="L27" s="38"/>
      <c r="M27" s="38"/>
      <c r="N27" s="38"/>
      <c r="O27" s="38"/>
      <c r="P27" s="38"/>
    </row>
    <row r="29" spans="2:8" ht="15">
      <c r="B29" s="17"/>
      <c r="C29" s="17"/>
      <c r="D29" s="17"/>
      <c r="E29" s="17"/>
      <c r="F29" s="17"/>
      <c r="G29" s="17"/>
      <c r="H29" s="17"/>
    </row>
    <row r="30" spans="2:8" ht="15">
      <c r="B30" s="17"/>
      <c r="C30" s="17"/>
      <c r="D30" s="17"/>
      <c r="E30" s="17"/>
      <c r="F30" s="17"/>
      <c r="G30" s="17"/>
      <c r="H30" s="17"/>
    </row>
  </sheetData>
  <sheetProtection/>
  <conditionalFormatting sqref="A22">
    <cfRule type="cellIs" priority="1" dxfId="2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16.57421875" style="2" customWidth="1"/>
    <col min="2" max="10" width="10.28125" style="2" customWidth="1"/>
    <col min="11" max="16384" width="11.57421875" style="2" customWidth="1"/>
  </cols>
  <sheetData>
    <row r="1" spans="1:8" ht="15">
      <c r="A1" s="1" t="s">
        <v>23</v>
      </c>
      <c r="B1" s="5"/>
      <c r="C1" s="5"/>
      <c r="D1" s="5"/>
      <c r="E1" s="5"/>
      <c r="F1" s="5"/>
      <c r="G1" s="5"/>
      <c r="H1" s="5"/>
    </row>
    <row r="2" spans="1:8" ht="15">
      <c r="A2" s="1" t="s">
        <v>286</v>
      </c>
      <c r="B2" s="5"/>
      <c r="C2" s="5"/>
      <c r="D2" s="5"/>
      <c r="E2" s="5"/>
      <c r="F2" s="5"/>
      <c r="G2" s="5"/>
      <c r="H2" s="5"/>
    </row>
    <row r="3" spans="1:8" ht="15">
      <c r="A3" s="1" t="s">
        <v>254</v>
      </c>
      <c r="B3" s="5"/>
      <c r="C3" s="5"/>
      <c r="D3" s="5"/>
      <c r="E3" s="5"/>
      <c r="F3" s="5"/>
      <c r="G3" s="5"/>
      <c r="H3" s="5"/>
    </row>
    <row r="4" spans="1:18" ht="15">
      <c r="A4" s="141" t="s">
        <v>52</v>
      </c>
      <c r="B4" s="141">
        <v>2001</v>
      </c>
      <c r="C4" s="141">
        <v>2002</v>
      </c>
      <c r="D4" s="141">
        <v>2003</v>
      </c>
      <c r="E4" s="141">
        <v>2004</v>
      </c>
      <c r="F4" s="141">
        <v>2005</v>
      </c>
      <c r="G4" s="141">
        <v>2006</v>
      </c>
      <c r="H4" s="141">
        <v>2007</v>
      </c>
      <c r="I4" s="141">
        <v>2008</v>
      </c>
      <c r="J4" s="141">
        <v>2009</v>
      </c>
      <c r="K4" s="225"/>
      <c r="L4" s="225"/>
      <c r="M4" s="225"/>
      <c r="N4" s="225"/>
      <c r="O4" s="225"/>
      <c r="P4" s="225"/>
      <c r="Q4" s="225"/>
      <c r="R4" s="38"/>
    </row>
    <row r="5" spans="1:17" ht="15">
      <c r="A5" s="226" t="s">
        <v>248</v>
      </c>
      <c r="B5" s="53">
        <v>6684</v>
      </c>
      <c r="C5" s="53">
        <v>8151</v>
      </c>
      <c r="D5" s="53">
        <v>10617</v>
      </c>
      <c r="E5" s="53">
        <v>12880</v>
      </c>
      <c r="F5" s="53">
        <v>14755</v>
      </c>
      <c r="G5" s="53">
        <v>18381</v>
      </c>
      <c r="H5" s="53">
        <v>24552</v>
      </c>
      <c r="I5" s="53">
        <v>34968</v>
      </c>
      <c r="J5" s="53">
        <v>40728</v>
      </c>
      <c r="K5" s="227"/>
      <c r="L5" s="227"/>
      <c r="M5" s="227"/>
      <c r="N5" s="227"/>
      <c r="O5" s="227"/>
      <c r="P5" s="227"/>
      <c r="Q5" s="227"/>
    </row>
    <row r="6" spans="1:17" ht="15">
      <c r="A6" s="228" t="s">
        <v>190</v>
      </c>
      <c r="B6" s="215">
        <v>10661</v>
      </c>
      <c r="C6" s="215">
        <v>11462</v>
      </c>
      <c r="D6" s="215">
        <v>13241</v>
      </c>
      <c r="E6" s="215">
        <v>12986</v>
      </c>
      <c r="F6" s="215">
        <v>13524</v>
      </c>
      <c r="G6" s="215">
        <v>16013</v>
      </c>
      <c r="H6" s="215">
        <v>20197</v>
      </c>
      <c r="I6" s="215">
        <v>24772</v>
      </c>
      <c r="J6" s="215">
        <v>22555</v>
      </c>
      <c r="K6" s="227"/>
      <c r="L6" s="227"/>
      <c r="M6" s="227"/>
      <c r="N6" s="227"/>
      <c r="O6" s="227"/>
      <c r="P6" s="227"/>
      <c r="Q6" s="227"/>
    </row>
    <row r="7" spans="1:17" ht="15">
      <c r="A7" s="226" t="s">
        <v>219</v>
      </c>
      <c r="B7" s="53">
        <v>259</v>
      </c>
      <c r="C7" s="53">
        <v>309</v>
      </c>
      <c r="D7" s="53">
        <v>462</v>
      </c>
      <c r="E7" s="53">
        <v>535</v>
      </c>
      <c r="F7" s="53">
        <v>913</v>
      </c>
      <c r="G7" s="53">
        <v>1608</v>
      </c>
      <c r="H7" s="53">
        <v>1803</v>
      </c>
      <c r="I7" s="53">
        <v>2816</v>
      </c>
      <c r="J7" s="53">
        <v>3702</v>
      </c>
      <c r="K7" s="229"/>
      <c r="L7" s="229"/>
      <c r="M7" s="229"/>
      <c r="N7" s="229"/>
      <c r="O7" s="229"/>
      <c r="P7" s="227"/>
      <c r="Q7" s="227"/>
    </row>
    <row r="8" spans="1:17" ht="15">
      <c r="A8" s="228" t="s">
        <v>220</v>
      </c>
      <c r="B8" s="215">
        <v>0</v>
      </c>
      <c r="C8" s="215">
        <v>289</v>
      </c>
      <c r="D8" s="215">
        <v>800</v>
      </c>
      <c r="E8" s="215">
        <v>1000</v>
      </c>
      <c r="F8" s="215">
        <v>1200</v>
      </c>
      <c r="G8" s="215">
        <v>1685</v>
      </c>
      <c r="H8" s="215">
        <v>1700</v>
      </c>
      <c r="I8" s="215">
        <v>2000</v>
      </c>
      <c r="J8" s="215">
        <v>2050</v>
      </c>
      <c r="K8" s="229"/>
      <c r="L8" s="229"/>
      <c r="M8" s="229"/>
      <c r="N8" s="229"/>
      <c r="O8" s="227"/>
      <c r="P8" s="227"/>
      <c r="Q8" s="227"/>
    </row>
    <row r="9" spans="1:17" ht="15">
      <c r="A9" s="226" t="s">
        <v>229</v>
      </c>
      <c r="B9" s="53">
        <v>225</v>
      </c>
      <c r="C9" s="53">
        <v>230</v>
      </c>
      <c r="D9" s="53">
        <v>230</v>
      </c>
      <c r="E9" s="53">
        <v>230</v>
      </c>
      <c r="F9" s="53">
        <v>255</v>
      </c>
      <c r="G9" s="53">
        <v>265</v>
      </c>
      <c r="H9" s="53">
        <v>620</v>
      </c>
      <c r="I9" s="53">
        <v>850</v>
      </c>
      <c r="J9" s="53">
        <v>1250</v>
      </c>
      <c r="K9" s="229"/>
      <c r="L9" s="229"/>
      <c r="M9" s="229"/>
      <c r="N9" s="229"/>
      <c r="O9" s="229"/>
      <c r="P9" s="229"/>
      <c r="Q9" s="229"/>
    </row>
    <row r="10" spans="1:17" ht="15">
      <c r="A10" s="228" t="s">
        <v>208</v>
      </c>
      <c r="B10" s="215">
        <v>0</v>
      </c>
      <c r="C10" s="215">
        <v>0</v>
      </c>
      <c r="D10" s="215">
        <v>0</v>
      </c>
      <c r="E10" s="215">
        <v>6</v>
      </c>
      <c r="F10" s="215">
        <v>67</v>
      </c>
      <c r="G10" s="215">
        <v>135</v>
      </c>
      <c r="H10" s="215">
        <v>192</v>
      </c>
      <c r="I10" s="215">
        <v>336</v>
      </c>
      <c r="J10" s="215">
        <v>401</v>
      </c>
      <c r="K10" s="229"/>
      <c r="L10" s="229"/>
      <c r="M10" s="229"/>
      <c r="N10" s="229"/>
      <c r="O10" s="229"/>
      <c r="P10" s="229"/>
      <c r="Q10" s="229"/>
    </row>
    <row r="11" spans="1:17" ht="15">
      <c r="A11" s="230" t="s">
        <v>160</v>
      </c>
      <c r="B11" s="219">
        <v>0</v>
      </c>
      <c r="C11" s="219">
        <v>0</v>
      </c>
      <c r="D11" s="219">
        <v>0</v>
      </c>
      <c r="E11" s="219">
        <v>0</v>
      </c>
      <c r="F11" s="219">
        <v>28.953267006369423</v>
      </c>
      <c r="G11" s="219">
        <v>268.54432394904444</v>
      </c>
      <c r="H11" s="219">
        <v>274.8321834394906</v>
      </c>
      <c r="I11" s="219">
        <v>259.748183566879</v>
      </c>
      <c r="J11" s="219">
        <v>327.18126891719743</v>
      </c>
      <c r="K11" s="229"/>
      <c r="L11" s="229"/>
      <c r="M11" s="229"/>
      <c r="N11" s="229"/>
      <c r="O11" s="229"/>
      <c r="P11" s="229"/>
      <c r="Q11" s="229"/>
    </row>
    <row r="12" spans="1:17" ht="15">
      <c r="A12" s="228" t="s">
        <v>188</v>
      </c>
      <c r="B12" s="215">
        <v>45</v>
      </c>
      <c r="C12" s="215">
        <v>40</v>
      </c>
      <c r="D12" s="215">
        <v>51</v>
      </c>
      <c r="E12" s="215">
        <v>24</v>
      </c>
      <c r="F12" s="215">
        <v>27</v>
      </c>
      <c r="G12" s="215">
        <v>15</v>
      </c>
      <c r="H12" s="215">
        <v>50</v>
      </c>
      <c r="I12" s="215">
        <v>131</v>
      </c>
      <c r="J12" s="215">
        <v>296</v>
      </c>
      <c r="K12" s="229"/>
      <c r="L12" s="229"/>
      <c r="M12" s="229"/>
      <c r="N12" s="229"/>
      <c r="O12" s="229"/>
      <c r="P12" s="229"/>
      <c r="Q12" s="229"/>
    </row>
    <row r="13" spans="1:17" ht="15">
      <c r="A13" s="226" t="s">
        <v>218</v>
      </c>
      <c r="B13" s="53">
        <v>0</v>
      </c>
      <c r="C13" s="53">
        <v>0</v>
      </c>
      <c r="D13" s="53">
        <v>0</v>
      </c>
      <c r="E13" s="53">
        <v>150</v>
      </c>
      <c r="F13" s="53">
        <v>100</v>
      </c>
      <c r="G13" s="53">
        <v>105</v>
      </c>
      <c r="H13" s="53">
        <v>152</v>
      </c>
      <c r="I13" s="53">
        <v>212</v>
      </c>
      <c r="J13" s="53">
        <v>136</v>
      </c>
      <c r="N13" s="231"/>
      <c r="O13" s="231"/>
      <c r="P13" s="231"/>
      <c r="Q13" s="231"/>
    </row>
    <row r="14" spans="1:17" ht="15">
      <c r="A14" s="228" t="s">
        <v>187</v>
      </c>
      <c r="B14" s="215">
        <v>0</v>
      </c>
      <c r="C14" s="215">
        <v>0</v>
      </c>
      <c r="D14" s="215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25</v>
      </c>
      <c r="N14" s="231"/>
      <c r="O14" s="231"/>
      <c r="P14" s="231"/>
      <c r="Q14" s="231"/>
    </row>
    <row r="15" spans="1:17" ht="15">
      <c r="A15" s="226" t="s">
        <v>44</v>
      </c>
      <c r="B15" s="53">
        <v>2</v>
      </c>
      <c r="C15" s="53">
        <v>10</v>
      </c>
      <c r="D15" s="53">
        <v>35</v>
      </c>
      <c r="E15" s="53">
        <v>56</v>
      </c>
      <c r="F15" s="53">
        <v>111</v>
      </c>
      <c r="G15" s="53">
        <v>276</v>
      </c>
      <c r="H15" s="53">
        <v>301</v>
      </c>
      <c r="I15" s="53">
        <v>486</v>
      </c>
      <c r="J15" s="53">
        <v>652</v>
      </c>
      <c r="N15" s="231"/>
      <c r="O15" s="231"/>
      <c r="P15" s="231"/>
      <c r="Q15" s="231"/>
    </row>
    <row r="16" spans="1:17" ht="15">
      <c r="A16" s="232" t="s">
        <v>39</v>
      </c>
      <c r="B16" s="233">
        <f>SUM(B5:B15)</f>
        <v>17876</v>
      </c>
      <c r="C16" s="233">
        <f aca="true" t="shared" si="0" ref="C16:J16">SUM(C5:C15)</f>
        <v>20491</v>
      </c>
      <c r="D16" s="233">
        <f t="shared" si="0"/>
        <v>25436</v>
      </c>
      <c r="E16" s="233">
        <f t="shared" si="0"/>
        <v>27867</v>
      </c>
      <c r="F16" s="233">
        <f t="shared" si="0"/>
        <v>30980.95326700637</v>
      </c>
      <c r="G16" s="233">
        <f t="shared" si="0"/>
        <v>38751.54432394904</v>
      </c>
      <c r="H16" s="233">
        <f t="shared" si="0"/>
        <v>49841.83218343949</v>
      </c>
      <c r="I16" s="233">
        <f t="shared" si="0"/>
        <v>66830.74818356687</v>
      </c>
      <c r="J16" s="233">
        <f t="shared" si="0"/>
        <v>72122.1812689172</v>
      </c>
      <c r="K16" s="227"/>
      <c r="L16" s="227"/>
      <c r="M16" s="227"/>
      <c r="N16" s="227"/>
      <c r="O16" s="227"/>
      <c r="P16" s="227"/>
      <c r="Q16" s="227"/>
    </row>
    <row r="17" spans="1:8" ht="15">
      <c r="A17" s="234"/>
      <c r="B17" s="67"/>
      <c r="C17" s="67"/>
      <c r="D17" s="67"/>
      <c r="E17" s="67"/>
      <c r="F17" s="235"/>
      <c r="G17" s="235"/>
      <c r="H17" s="235"/>
    </row>
    <row r="18" ht="15">
      <c r="A18" s="56" t="s">
        <v>77</v>
      </c>
    </row>
    <row r="19" ht="17.25">
      <c r="A19" s="25" t="s">
        <v>174</v>
      </c>
    </row>
    <row r="20" ht="15">
      <c r="A20" s="25"/>
    </row>
    <row r="21" ht="15">
      <c r="A21" s="57" t="s">
        <v>161</v>
      </c>
    </row>
    <row r="23" spans="2:8" ht="15">
      <c r="B23" s="236"/>
      <c r="C23" s="236"/>
      <c r="D23" s="236"/>
      <c r="E23" s="236"/>
      <c r="F23" s="236"/>
      <c r="G23" s="236"/>
      <c r="H23" s="236"/>
    </row>
    <row r="24" spans="2:8" ht="15">
      <c r="B24" s="237"/>
      <c r="C24" s="237"/>
      <c r="D24" s="237"/>
      <c r="E24" s="237"/>
      <c r="F24" s="237"/>
      <c r="G24" s="237"/>
      <c r="H24" s="237"/>
    </row>
  </sheetData>
  <sheetProtection/>
  <conditionalFormatting sqref="A17">
    <cfRule type="cellIs" priority="1" dxfId="2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16.00390625" style="2" customWidth="1"/>
    <col min="2" max="10" width="10.140625" style="2" customWidth="1"/>
    <col min="11" max="16384" width="11.57421875" style="2" customWidth="1"/>
  </cols>
  <sheetData>
    <row r="1" spans="1:8" ht="15">
      <c r="A1" s="1" t="s">
        <v>24</v>
      </c>
      <c r="B1" s="5"/>
      <c r="C1" s="5"/>
      <c r="D1" s="5"/>
      <c r="E1" s="5"/>
      <c r="F1" s="5"/>
      <c r="G1" s="5"/>
      <c r="H1" s="5"/>
    </row>
    <row r="2" spans="1:8" ht="15">
      <c r="A2" s="1" t="s">
        <v>287</v>
      </c>
      <c r="B2" s="5"/>
      <c r="C2" s="5"/>
      <c r="D2" s="5"/>
      <c r="E2" s="5"/>
      <c r="F2" s="5"/>
      <c r="G2" s="5"/>
      <c r="H2" s="5"/>
    </row>
    <row r="3" spans="1:8" ht="15">
      <c r="A3" s="1" t="s">
        <v>254</v>
      </c>
      <c r="B3" s="5"/>
      <c r="C3" s="5"/>
      <c r="D3" s="5"/>
      <c r="E3" s="5"/>
      <c r="F3" s="5"/>
      <c r="G3" s="5"/>
      <c r="H3" s="5"/>
    </row>
    <row r="4" spans="1:10" ht="15">
      <c r="A4" s="141" t="s">
        <v>52</v>
      </c>
      <c r="B4" s="141">
        <v>2001</v>
      </c>
      <c r="C4" s="141">
        <v>2002</v>
      </c>
      <c r="D4" s="141">
        <v>2003</v>
      </c>
      <c r="E4" s="141">
        <v>2004</v>
      </c>
      <c r="F4" s="141">
        <v>2005</v>
      </c>
      <c r="G4" s="141">
        <v>2006</v>
      </c>
      <c r="H4" s="141">
        <v>2007</v>
      </c>
      <c r="I4" s="141">
        <v>2008</v>
      </c>
      <c r="J4" s="141">
        <v>2009</v>
      </c>
    </row>
    <row r="5" spans="1:17" ht="15">
      <c r="A5" s="226" t="s">
        <v>248</v>
      </c>
      <c r="B5" s="53">
        <v>6567</v>
      </c>
      <c r="C5" s="53">
        <v>7892</v>
      </c>
      <c r="D5" s="53">
        <v>10734</v>
      </c>
      <c r="E5" s="53">
        <v>13279</v>
      </c>
      <c r="F5" s="53">
        <v>15240</v>
      </c>
      <c r="G5" s="53">
        <v>20636</v>
      </c>
      <c r="H5" s="53">
        <v>25917</v>
      </c>
      <c r="I5" s="53">
        <v>36341</v>
      </c>
      <c r="J5" s="53">
        <v>41065</v>
      </c>
      <c r="K5" s="238"/>
      <c r="L5" s="238"/>
      <c r="M5" s="238"/>
      <c r="N5" s="238"/>
      <c r="O5" s="238"/>
      <c r="P5" s="238"/>
      <c r="Q5" s="238"/>
    </row>
    <row r="6" spans="1:17" ht="15">
      <c r="A6" s="228" t="s">
        <v>190</v>
      </c>
      <c r="B6" s="215">
        <v>11151</v>
      </c>
      <c r="C6" s="215">
        <v>11028</v>
      </c>
      <c r="D6" s="215">
        <v>11548</v>
      </c>
      <c r="E6" s="215">
        <v>12080</v>
      </c>
      <c r="F6" s="215">
        <v>12612</v>
      </c>
      <c r="G6" s="215">
        <v>12699</v>
      </c>
      <c r="H6" s="215">
        <v>16204</v>
      </c>
      <c r="I6" s="215">
        <v>19962</v>
      </c>
      <c r="J6" s="215">
        <v>22523</v>
      </c>
      <c r="K6" s="238"/>
      <c r="L6" s="238"/>
      <c r="M6" s="238"/>
      <c r="N6" s="238"/>
      <c r="O6" s="238"/>
      <c r="P6" s="238"/>
      <c r="Q6" s="238"/>
    </row>
    <row r="7" spans="1:17" ht="15">
      <c r="A7" s="226" t="s">
        <v>219</v>
      </c>
      <c r="B7" s="53">
        <v>283</v>
      </c>
      <c r="C7" s="53">
        <v>399</v>
      </c>
      <c r="D7" s="53">
        <v>646</v>
      </c>
      <c r="E7" s="53">
        <v>1012</v>
      </c>
      <c r="F7" s="53">
        <v>1487</v>
      </c>
      <c r="G7" s="53">
        <v>1909</v>
      </c>
      <c r="H7" s="53">
        <v>2298</v>
      </c>
      <c r="I7" s="53">
        <v>3520</v>
      </c>
      <c r="J7" s="53">
        <v>4291</v>
      </c>
      <c r="K7" s="239"/>
      <c r="L7" s="239"/>
      <c r="M7" s="239"/>
      <c r="N7" s="238"/>
      <c r="O7" s="238"/>
      <c r="P7" s="238"/>
      <c r="Q7" s="238"/>
    </row>
    <row r="8" spans="1:17" ht="15">
      <c r="A8" s="228" t="s">
        <v>220</v>
      </c>
      <c r="B8" s="215">
        <v>0</v>
      </c>
      <c r="C8" s="215">
        <v>289</v>
      </c>
      <c r="D8" s="215">
        <v>800</v>
      </c>
      <c r="E8" s="215">
        <v>1000</v>
      </c>
      <c r="F8" s="215">
        <v>1200</v>
      </c>
      <c r="G8" s="215">
        <v>1685</v>
      </c>
      <c r="H8" s="215">
        <v>1700</v>
      </c>
      <c r="I8" s="215">
        <v>2000</v>
      </c>
      <c r="J8" s="215">
        <v>2050</v>
      </c>
      <c r="K8" s="239"/>
      <c r="L8" s="239"/>
      <c r="M8" s="239"/>
      <c r="N8" s="239"/>
      <c r="O8" s="238"/>
      <c r="P8" s="238"/>
      <c r="Q8" s="238"/>
    </row>
    <row r="9" spans="1:17" ht="15">
      <c r="A9" s="226" t="s">
        <v>229</v>
      </c>
      <c r="B9" s="53">
        <v>225</v>
      </c>
      <c r="C9" s="53">
        <v>230</v>
      </c>
      <c r="D9" s="53">
        <v>230</v>
      </c>
      <c r="E9" s="53">
        <v>230</v>
      </c>
      <c r="F9" s="53">
        <v>255</v>
      </c>
      <c r="G9" s="53">
        <v>275</v>
      </c>
      <c r="H9" s="53">
        <v>1015</v>
      </c>
      <c r="I9" s="53">
        <v>1173</v>
      </c>
      <c r="J9" s="53">
        <v>1295</v>
      </c>
      <c r="K9" s="238"/>
      <c r="L9" s="238"/>
      <c r="M9" s="238"/>
      <c r="N9" s="238"/>
      <c r="O9" s="238"/>
      <c r="P9" s="238"/>
      <c r="Q9" s="239"/>
    </row>
    <row r="10" spans="1:17" ht="15">
      <c r="A10" s="228" t="s">
        <v>208</v>
      </c>
      <c r="B10" s="215">
        <v>0</v>
      </c>
      <c r="C10" s="215">
        <v>0</v>
      </c>
      <c r="D10" s="215">
        <v>0</v>
      </c>
      <c r="E10" s="215">
        <v>6</v>
      </c>
      <c r="F10" s="215">
        <v>67</v>
      </c>
      <c r="G10" s="215">
        <v>127</v>
      </c>
      <c r="H10" s="215">
        <v>176</v>
      </c>
      <c r="I10" s="215">
        <v>340</v>
      </c>
      <c r="J10" s="215">
        <v>446</v>
      </c>
      <c r="K10" s="239"/>
      <c r="L10" s="239"/>
      <c r="M10" s="239"/>
      <c r="N10" s="238"/>
      <c r="O10" s="238"/>
      <c r="P10" s="238"/>
      <c r="Q10" s="239"/>
    </row>
    <row r="11" spans="1:17" ht="15">
      <c r="A11" s="230" t="s">
        <v>160</v>
      </c>
      <c r="B11" s="219">
        <v>0</v>
      </c>
      <c r="C11" s="219">
        <v>0</v>
      </c>
      <c r="D11" s="219">
        <v>0</v>
      </c>
      <c r="E11" s="219">
        <v>0</v>
      </c>
      <c r="F11" s="219">
        <v>22.602065350318473</v>
      </c>
      <c r="G11" s="219">
        <v>262.4703001273885</v>
      </c>
      <c r="H11" s="219">
        <v>283.1322675159236</v>
      </c>
      <c r="I11" s="219">
        <v>247.09664025477713</v>
      </c>
      <c r="J11" s="219">
        <v>338.3602667515924</v>
      </c>
      <c r="K11" s="239"/>
      <c r="L11" s="239"/>
      <c r="M11" s="239"/>
      <c r="N11" s="239"/>
      <c r="O11" s="239"/>
      <c r="P11" s="239"/>
      <c r="Q11" s="239"/>
    </row>
    <row r="12" spans="1:17" ht="15">
      <c r="A12" s="228" t="s">
        <v>188</v>
      </c>
      <c r="B12" s="215">
        <v>45</v>
      </c>
      <c r="C12" s="215">
        <v>40</v>
      </c>
      <c r="D12" s="215">
        <v>51</v>
      </c>
      <c r="E12" s="215">
        <v>24</v>
      </c>
      <c r="F12" s="215">
        <v>27</v>
      </c>
      <c r="G12" s="215">
        <v>15</v>
      </c>
      <c r="H12" s="215">
        <v>50</v>
      </c>
      <c r="I12" s="215">
        <v>131</v>
      </c>
      <c r="J12" s="215">
        <v>314</v>
      </c>
      <c r="K12" s="239"/>
      <c r="L12" s="239"/>
      <c r="M12" s="239"/>
      <c r="N12" s="239"/>
      <c r="O12" s="239"/>
      <c r="P12" s="239"/>
      <c r="Q12" s="239"/>
    </row>
    <row r="13" spans="1:17" ht="15">
      <c r="A13" s="226" t="s">
        <v>218</v>
      </c>
      <c r="B13" s="53">
        <v>0</v>
      </c>
      <c r="C13" s="53">
        <v>0</v>
      </c>
      <c r="D13" s="53">
        <v>0</v>
      </c>
      <c r="E13" s="53">
        <v>150</v>
      </c>
      <c r="F13" s="53">
        <v>100</v>
      </c>
      <c r="G13" s="53">
        <v>105</v>
      </c>
      <c r="H13" s="53">
        <v>152</v>
      </c>
      <c r="I13" s="53">
        <v>212</v>
      </c>
      <c r="J13" s="53">
        <v>136</v>
      </c>
      <c r="K13" s="238"/>
      <c r="L13" s="238"/>
      <c r="M13" s="238"/>
      <c r="N13" s="238"/>
      <c r="O13" s="238"/>
      <c r="P13" s="238"/>
      <c r="Q13" s="239"/>
    </row>
    <row r="14" spans="1:17" ht="15">
      <c r="A14" s="228" t="s">
        <v>187</v>
      </c>
      <c r="B14" s="215">
        <v>0</v>
      </c>
      <c r="C14" s="215">
        <v>0</v>
      </c>
      <c r="D14" s="215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3</v>
      </c>
      <c r="K14" s="238"/>
      <c r="L14" s="238"/>
      <c r="M14" s="238"/>
      <c r="N14" s="238"/>
      <c r="O14" s="238"/>
      <c r="P14" s="238"/>
      <c r="Q14" s="239"/>
    </row>
    <row r="15" spans="1:17" ht="15">
      <c r="A15" s="226" t="s">
        <v>44</v>
      </c>
      <c r="B15" s="53">
        <v>2</v>
      </c>
      <c r="C15" s="53">
        <v>10</v>
      </c>
      <c r="D15" s="53">
        <v>35</v>
      </c>
      <c r="E15" s="53">
        <v>40</v>
      </c>
      <c r="F15" s="53">
        <v>75</v>
      </c>
      <c r="G15" s="53">
        <v>494</v>
      </c>
      <c r="H15" s="53">
        <v>758</v>
      </c>
      <c r="I15" s="53">
        <v>960</v>
      </c>
      <c r="J15" s="53">
        <v>1738</v>
      </c>
      <c r="K15" s="238"/>
      <c r="L15" s="238"/>
      <c r="M15" s="238"/>
      <c r="N15" s="238"/>
      <c r="O15" s="238"/>
      <c r="P15" s="238"/>
      <c r="Q15" s="239"/>
    </row>
    <row r="16" spans="1:17" ht="15">
      <c r="A16" s="232" t="s">
        <v>39</v>
      </c>
      <c r="B16" s="233">
        <f>SUM(B5:B15)</f>
        <v>18273</v>
      </c>
      <c r="C16" s="233">
        <f aca="true" t="shared" si="0" ref="C16:I16">SUM(C5:C15)</f>
        <v>19888</v>
      </c>
      <c r="D16" s="233">
        <f t="shared" si="0"/>
        <v>24044</v>
      </c>
      <c r="E16" s="233">
        <f t="shared" si="0"/>
        <v>27821</v>
      </c>
      <c r="F16" s="233">
        <f t="shared" si="0"/>
        <v>31085.60206535032</v>
      </c>
      <c r="G16" s="233">
        <f t="shared" si="0"/>
        <v>38207.47030012739</v>
      </c>
      <c r="H16" s="233">
        <f t="shared" si="0"/>
        <v>48553.132267515924</v>
      </c>
      <c r="I16" s="233">
        <f t="shared" si="0"/>
        <v>64886.09664025478</v>
      </c>
      <c r="J16" s="233">
        <f>SUM(J5:J15)</f>
        <v>74199.3602667516</v>
      </c>
      <c r="K16" s="238"/>
      <c r="L16" s="238"/>
      <c r="M16" s="238"/>
      <c r="N16" s="238"/>
      <c r="O16" s="238"/>
      <c r="P16" s="238"/>
      <c r="Q16" s="238"/>
    </row>
    <row r="17" spans="1:8" ht="15">
      <c r="A17" s="66"/>
      <c r="B17" s="67"/>
      <c r="C17" s="67"/>
      <c r="D17" s="67"/>
      <c r="E17" s="67"/>
      <c r="F17" s="235"/>
      <c r="G17" s="235"/>
      <c r="H17" s="235"/>
    </row>
    <row r="18" ht="15">
      <c r="A18" s="56" t="s">
        <v>77</v>
      </c>
    </row>
    <row r="19" ht="17.25">
      <c r="A19" s="25" t="s">
        <v>174</v>
      </c>
    </row>
    <row r="20" ht="15">
      <c r="A20" s="25"/>
    </row>
    <row r="21" ht="15">
      <c r="A21" s="57" t="s">
        <v>161</v>
      </c>
    </row>
    <row r="23" spans="2:8" ht="15">
      <c r="B23" s="240"/>
      <c r="C23" s="240"/>
      <c r="D23" s="240"/>
      <c r="E23" s="240"/>
      <c r="F23" s="240"/>
      <c r="G23" s="240"/>
      <c r="H23" s="240"/>
    </row>
    <row r="24" spans="2:8" ht="15">
      <c r="B24" s="237"/>
      <c r="C24" s="237"/>
      <c r="D24" s="237"/>
      <c r="E24" s="237"/>
      <c r="F24" s="237"/>
      <c r="G24" s="237"/>
      <c r="H24" s="237"/>
    </row>
  </sheetData>
  <sheetProtection/>
  <conditionalFormatting sqref="A17">
    <cfRule type="cellIs" priority="1" dxfId="2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13.57421875" style="2" customWidth="1"/>
    <col min="2" max="12" width="15.7109375" style="2" customWidth="1"/>
    <col min="13" max="13" width="19.421875" style="2" customWidth="1"/>
    <col min="14" max="16384" width="11.57421875" style="2" customWidth="1"/>
  </cols>
  <sheetData>
    <row r="1" spans="1:13" ht="15">
      <c r="A1" s="1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1" t="s">
        <v>260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1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242" t="s">
        <v>52</v>
      </c>
      <c r="B4" s="243" t="s">
        <v>53</v>
      </c>
      <c r="C4" s="243"/>
      <c r="D4" s="243"/>
      <c r="E4" s="243" t="s">
        <v>54</v>
      </c>
      <c r="F4" s="243"/>
      <c r="G4" s="243"/>
      <c r="H4" s="244" t="s">
        <v>55</v>
      </c>
      <c r="I4" s="44" t="s">
        <v>56</v>
      </c>
      <c r="J4" s="245" t="s">
        <v>57</v>
      </c>
      <c r="K4" s="245"/>
      <c r="L4" s="245"/>
      <c r="M4" s="45" t="s">
        <v>58</v>
      </c>
    </row>
    <row r="5" spans="1:13" s="3" customFormat="1" ht="17.25">
      <c r="A5" s="242"/>
      <c r="B5" s="9" t="s">
        <v>33</v>
      </c>
      <c r="C5" s="10" t="s">
        <v>59</v>
      </c>
      <c r="D5" s="10" t="s">
        <v>39</v>
      </c>
      <c r="E5" s="9" t="s">
        <v>33</v>
      </c>
      <c r="F5" s="10" t="s">
        <v>60</v>
      </c>
      <c r="G5" s="10" t="s">
        <v>39</v>
      </c>
      <c r="H5" s="244"/>
      <c r="I5" s="9" t="s">
        <v>61</v>
      </c>
      <c r="J5" s="9" t="s">
        <v>33</v>
      </c>
      <c r="K5" s="10" t="s">
        <v>41</v>
      </c>
      <c r="L5" s="10" t="s">
        <v>39</v>
      </c>
      <c r="M5" s="10" t="s">
        <v>62</v>
      </c>
    </row>
    <row r="6" spans="1:14" ht="15">
      <c r="A6" s="46">
        <v>1986</v>
      </c>
      <c r="B6" s="47">
        <v>1041182.5928482423</v>
      </c>
      <c r="C6" s="47">
        <v>332337.1000000002</v>
      </c>
      <c r="D6" s="47">
        <f>SUM(B6:C6)</f>
        <v>1373519.6928482424</v>
      </c>
      <c r="E6" s="47">
        <v>1051284.1804171973</v>
      </c>
      <c r="F6" s="47">
        <v>94482.34999999999</v>
      </c>
      <c r="G6" s="47">
        <f>SUM(E6:F6)</f>
        <v>1145766.5304171974</v>
      </c>
      <c r="H6" s="47"/>
      <c r="I6" s="47">
        <f>SUM(G6:H6)</f>
        <v>1145766.5304171974</v>
      </c>
      <c r="J6" s="47"/>
      <c r="K6" s="47"/>
      <c r="L6" s="47">
        <v>211816</v>
      </c>
      <c r="M6" s="47">
        <v>70476</v>
      </c>
      <c r="N6" s="48"/>
    </row>
    <row r="7" spans="1:14" ht="15">
      <c r="A7" s="49">
        <v>1987</v>
      </c>
      <c r="B7" s="50">
        <v>1123772.03615326</v>
      </c>
      <c r="C7" s="50">
        <v>274200.7</v>
      </c>
      <c r="D7" s="50">
        <f aca="true" t="shared" si="0" ref="D7:D28">SUM(B7:C7)</f>
        <v>1397972.7361532599</v>
      </c>
      <c r="E7" s="50">
        <v>1111204.4638582156</v>
      </c>
      <c r="F7" s="50">
        <v>141538.4</v>
      </c>
      <c r="G7" s="50">
        <f aca="true" t="shared" si="1" ref="G7:G28">SUM(E7:F7)</f>
        <v>1252742.8638582155</v>
      </c>
      <c r="H7" s="50"/>
      <c r="I7" s="50">
        <f>SUM(G7:H7)</f>
        <v>1252742.8638582155</v>
      </c>
      <c r="J7" s="50"/>
      <c r="K7" s="50"/>
      <c r="L7" s="50">
        <v>97622</v>
      </c>
      <c r="M7" s="50">
        <v>58174</v>
      </c>
      <c r="N7" s="48"/>
    </row>
    <row r="8" spans="1:14" ht="15">
      <c r="A8" s="46">
        <v>1988</v>
      </c>
      <c r="B8" s="47">
        <v>1073182.404562762</v>
      </c>
      <c r="C8" s="47">
        <v>401322.09999999986</v>
      </c>
      <c r="D8" s="47">
        <f t="shared" si="0"/>
        <v>1474504.5045627619</v>
      </c>
      <c r="E8" s="47">
        <v>1072615.1214387182</v>
      </c>
      <c r="F8" s="47">
        <v>110093.60000000008</v>
      </c>
      <c r="G8" s="47">
        <f t="shared" si="1"/>
        <v>1182708.7214387183</v>
      </c>
      <c r="H8" s="47"/>
      <c r="I8" s="47">
        <f aca="true" t="shared" si="2" ref="I8:I28">SUM(G8:H8)</f>
        <v>1182708.7214387183</v>
      </c>
      <c r="J8" s="47"/>
      <c r="K8" s="47"/>
      <c r="L8" s="47">
        <v>243269</v>
      </c>
      <c r="M8" s="47">
        <v>35098</v>
      </c>
      <c r="N8" s="48"/>
    </row>
    <row r="9" spans="1:14" ht="15">
      <c r="A9" s="49">
        <v>1989</v>
      </c>
      <c r="B9" s="50">
        <v>1196233.5220486566</v>
      </c>
      <c r="C9" s="50">
        <v>410549.0499999999</v>
      </c>
      <c r="D9" s="50">
        <f t="shared" si="0"/>
        <v>1606782.5720486564</v>
      </c>
      <c r="E9" s="50">
        <v>1154334.0518336128</v>
      </c>
      <c r="F9" s="50">
        <v>54222.3</v>
      </c>
      <c r="G9" s="50">
        <f t="shared" si="1"/>
        <v>1208556.351833613</v>
      </c>
      <c r="H9" s="50"/>
      <c r="I9" s="50">
        <f t="shared" si="2"/>
        <v>1208556.351833613</v>
      </c>
      <c r="J9" s="50"/>
      <c r="K9" s="50"/>
      <c r="L9" s="50">
        <v>323319</v>
      </c>
      <c r="M9" s="50">
        <v>74715</v>
      </c>
      <c r="N9" s="48"/>
    </row>
    <row r="10" spans="1:14" ht="15">
      <c r="A10" s="46">
        <v>1990</v>
      </c>
      <c r="B10" s="47">
        <v>1275883.4828810464</v>
      </c>
      <c r="C10" s="47">
        <v>393502.80000000005</v>
      </c>
      <c r="D10" s="47">
        <f t="shared" si="0"/>
        <v>1669386.2828810464</v>
      </c>
      <c r="E10" s="47">
        <v>1230419.9463290025</v>
      </c>
      <c r="F10" s="47">
        <v>22533.75</v>
      </c>
      <c r="G10" s="47">
        <f t="shared" si="1"/>
        <v>1252953.6963290025</v>
      </c>
      <c r="H10" s="47"/>
      <c r="I10" s="47">
        <f t="shared" si="2"/>
        <v>1252953.6963290025</v>
      </c>
      <c r="J10" s="47"/>
      <c r="K10" s="47"/>
      <c r="L10" s="47">
        <v>416339</v>
      </c>
      <c r="M10" s="47">
        <v>59423</v>
      </c>
      <c r="N10" s="48"/>
    </row>
    <row r="11" spans="1:14" ht="15">
      <c r="A11" s="49">
        <v>1991</v>
      </c>
      <c r="B11" s="50">
        <v>1508317.8089826605</v>
      </c>
      <c r="C11" s="50">
        <v>208111.20000000004</v>
      </c>
      <c r="D11" s="50">
        <f t="shared" si="0"/>
        <v>1716429.0089826605</v>
      </c>
      <c r="E11" s="50">
        <v>1359250.602403616</v>
      </c>
      <c r="F11" s="50">
        <v>14883.599999999999</v>
      </c>
      <c r="G11" s="50">
        <f t="shared" si="1"/>
        <v>1374134.2024036162</v>
      </c>
      <c r="H11" s="50"/>
      <c r="I11" s="50">
        <f t="shared" si="2"/>
        <v>1374134.2024036162</v>
      </c>
      <c r="J11" s="50"/>
      <c r="K11" s="50"/>
      <c r="L11" s="50">
        <v>292903</v>
      </c>
      <c r="M11" s="50">
        <v>66273</v>
      </c>
      <c r="N11" s="48"/>
    </row>
    <row r="12" spans="1:14" ht="15">
      <c r="A12" s="46">
        <v>1992</v>
      </c>
      <c r="B12" s="47">
        <v>1626744.434686774</v>
      </c>
      <c r="C12" s="47">
        <v>266491.9</v>
      </c>
      <c r="D12" s="47">
        <f t="shared" si="0"/>
        <v>1893236.3346867738</v>
      </c>
      <c r="E12" s="47">
        <v>1303732.9271227303</v>
      </c>
      <c r="F12" s="47">
        <v>23162.049999999996</v>
      </c>
      <c r="G12" s="47">
        <f t="shared" si="1"/>
        <v>1326894.9771227303</v>
      </c>
      <c r="H12" s="47">
        <v>10049</v>
      </c>
      <c r="I12" s="47">
        <f>SUM(G12:H12)</f>
        <v>1336943.9771227303</v>
      </c>
      <c r="J12" s="47">
        <v>298881.66456200014</v>
      </c>
      <c r="K12" s="47">
        <v>216382</v>
      </c>
      <c r="L12" s="47">
        <f>SUM(J12:K12)</f>
        <v>515263.66456200014</v>
      </c>
      <c r="M12" s="47">
        <v>93809</v>
      </c>
      <c r="N12" s="48"/>
    </row>
    <row r="13" spans="1:14" ht="15">
      <c r="A13" s="49">
        <v>1993</v>
      </c>
      <c r="B13" s="50">
        <v>1438708.1971801224</v>
      </c>
      <c r="C13" s="50">
        <v>453970.1999999998</v>
      </c>
      <c r="D13" s="50">
        <f t="shared" si="0"/>
        <v>1892678.397180122</v>
      </c>
      <c r="E13" s="50">
        <v>1199372.7032320793</v>
      </c>
      <c r="F13" s="50">
        <v>44005.549999999996</v>
      </c>
      <c r="G13" s="50">
        <f t="shared" si="1"/>
        <v>1243378.2532320793</v>
      </c>
      <c r="H13" s="50">
        <v>6825</v>
      </c>
      <c r="I13" s="50">
        <f t="shared" si="2"/>
        <v>1250203.2532320793</v>
      </c>
      <c r="J13" s="50">
        <v>276245.20695200004</v>
      </c>
      <c r="K13" s="50">
        <v>381377</v>
      </c>
      <c r="L13" s="50">
        <f aca="true" t="shared" si="3" ref="L13:L27">SUM(J13:K13)</f>
        <v>657622.206952</v>
      </c>
      <c r="M13" s="50">
        <v>30361.300275</v>
      </c>
      <c r="N13" s="48"/>
    </row>
    <row r="14" spans="1:14" ht="15">
      <c r="A14" s="46">
        <v>1994</v>
      </c>
      <c r="B14" s="47">
        <v>1660714.693020343</v>
      </c>
      <c r="C14" s="47">
        <v>365251.0725</v>
      </c>
      <c r="D14" s="47">
        <f t="shared" si="0"/>
        <v>2025965.765520343</v>
      </c>
      <c r="E14" s="47">
        <v>1213432.3992726</v>
      </c>
      <c r="F14" s="47">
        <v>65644.986</v>
      </c>
      <c r="G14" s="47">
        <f t="shared" si="1"/>
        <v>1279077.3852726</v>
      </c>
      <c r="H14" s="47">
        <v>37512</v>
      </c>
      <c r="I14" s="47">
        <f t="shared" si="2"/>
        <v>1316589.3852726</v>
      </c>
      <c r="J14" s="47">
        <v>431254.103956</v>
      </c>
      <c r="K14" s="47">
        <v>292359</v>
      </c>
      <c r="L14" s="47">
        <f t="shared" si="3"/>
        <v>723613.103956</v>
      </c>
      <c r="M14" s="47">
        <v>59823.72857570001</v>
      </c>
      <c r="N14" s="48"/>
    </row>
    <row r="15" spans="1:13" ht="15">
      <c r="A15" s="49">
        <v>1995</v>
      </c>
      <c r="B15" s="50">
        <v>1458801.458977121</v>
      </c>
      <c r="C15" s="50">
        <v>673862.2115</v>
      </c>
      <c r="D15" s="50">
        <f t="shared" si="0"/>
        <v>2132663.670477121</v>
      </c>
      <c r="E15" s="50">
        <v>1214244.3737632781</v>
      </c>
      <c r="F15" s="50">
        <v>66015.4915</v>
      </c>
      <c r="G15" s="50">
        <f>SUM(E15:F15)</f>
        <v>1280259.8652632781</v>
      </c>
      <c r="H15" s="50">
        <v>56562.337027700414</v>
      </c>
      <c r="I15" s="50">
        <f t="shared" si="2"/>
        <v>1336822.2022909785</v>
      </c>
      <c r="J15" s="50">
        <v>260768.06952716006</v>
      </c>
      <c r="K15" s="50">
        <v>601621.177</v>
      </c>
      <c r="L15" s="50">
        <f t="shared" si="3"/>
        <v>862389.24652716</v>
      </c>
      <c r="M15" s="50">
        <v>46032.42305518001</v>
      </c>
    </row>
    <row r="16" spans="1:13" ht="15">
      <c r="A16" s="46">
        <v>1996</v>
      </c>
      <c r="B16" s="47">
        <v>1631524.2827338006</v>
      </c>
      <c r="C16" s="47">
        <v>587659.0400000003</v>
      </c>
      <c r="D16" s="47">
        <f t="shared" si="0"/>
        <v>2219183.322733801</v>
      </c>
      <c r="E16" s="47">
        <v>1280661.6727000985</v>
      </c>
      <c r="F16" s="47">
        <v>73235.929</v>
      </c>
      <c r="G16" s="47">
        <f t="shared" si="1"/>
        <v>1353897.6017000985</v>
      </c>
      <c r="H16" s="47">
        <v>3426.3315311204</v>
      </c>
      <c r="I16" s="47">
        <f t="shared" si="2"/>
        <v>1357323.933231219</v>
      </c>
      <c r="J16" s="47">
        <v>315216.4617394001</v>
      </c>
      <c r="K16" s="47">
        <v>510800.65299999993</v>
      </c>
      <c r="L16" s="47">
        <f t="shared" si="3"/>
        <v>826017.1147394001</v>
      </c>
      <c r="M16" s="47">
        <v>84191.12495545</v>
      </c>
    </row>
    <row r="17" spans="1:13" ht="15">
      <c r="A17" s="49">
        <v>1997</v>
      </c>
      <c r="B17" s="50">
        <v>1648652.3441321452</v>
      </c>
      <c r="C17" s="50">
        <v>566617.009</v>
      </c>
      <c r="D17" s="50">
        <f t="shared" si="0"/>
        <v>2215269.353132145</v>
      </c>
      <c r="E17" s="50">
        <v>1279754.6768571497</v>
      </c>
      <c r="F17" s="50">
        <v>93693.759</v>
      </c>
      <c r="G17" s="50">
        <f t="shared" si="1"/>
        <v>1373448.4358571498</v>
      </c>
      <c r="H17" s="50">
        <v>8933.1675333728</v>
      </c>
      <c r="I17" s="50">
        <f t="shared" si="2"/>
        <v>1382381.6033905225</v>
      </c>
      <c r="J17" s="50">
        <v>401907.07991200004</v>
      </c>
      <c r="K17" s="50">
        <v>485843.7</v>
      </c>
      <c r="L17" s="50">
        <f t="shared" si="3"/>
        <v>887750.779912</v>
      </c>
      <c r="M17" s="50">
        <v>67314.4434242</v>
      </c>
    </row>
    <row r="18" spans="1:13" ht="15">
      <c r="A18" s="46">
        <v>1998</v>
      </c>
      <c r="B18" s="47">
        <v>1729160.5984164723</v>
      </c>
      <c r="C18" s="47">
        <v>471383.46099999966</v>
      </c>
      <c r="D18" s="47">
        <f t="shared" si="0"/>
        <v>2200544.059416472</v>
      </c>
      <c r="E18" s="47">
        <v>1311626.328544766</v>
      </c>
      <c r="F18" s="47">
        <v>103217.85850000002</v>
      </c>
      <c r="G18" s="47">
        <f t="shared" si="1"/>
        <v>1414844.187044766</v>
      </c>
      <c r="H18" s="47">
        <v>5120.097413346401</v>
      </c>
      <c r="I18" s="47">
        <f t="shared" si="2"/>
        <v>1419964.2844581124</v>
      </c>
      <c r="J18" s="47">
        <v>418269.65802699985</v>
      </c>
      <c r="K18" s="47">
        <v>359463.04999999993</v>
      </c>
      <c r="L18" s="47">
        <f t="shared" si="3"/>
        <v>777732.7080269998</v>
      </c>
      <c r="M18" s="47">
        <v>66630.79164279999</v>
      </c>
    </row>
    <row r="19" spans="1:13" ht="15">
      <c r="A19" s="49">
        <v>1999</v>
      </c>
      <c r="B19" s="50">
        <v>1629648.0368215337</v>
      </c>
      <c r="C19" s="50">
        <v>695485.8770000002</v>
      </c>
      <c r="D19" s="50">
        <f t="shared" si="0"/>
        <v>2325133.913821534</v>
      </c>
      <c r="E19" s="50">
        <v>1282463.048346402</v>
      </c>
      <c r="F19" s="50">
        <v>134229.75199999998</v>
      </c>
      <c r="G19" s="50">
        <f t="shared" si="1"/>
        <v>1416692.800346402</v>
      </c>
      <c r="H19" s="50">
        <v>15558.5873202022</v>
      </c>
      <c r="I19" s="50">
        <f t="shared" si="2"/>
        <v>1432251.3876666042</v>
      </c>
      <c r="J19" s="50">
        <v>336167.7998965</v>
      </c>
      <c r="K19" s="50">
        <v>549325.9</v>
      </c>
      <c r="L19" s="50">
        <f t="shared" si="3"/>
        <v>885493.6998965</v>
      </c>
      <c r="M19" s="50">
        <v>100828.64104482</v>
      </c>
    </row>
    <row r="20" spans="1:13" ht="15">
      <c r="A20" s="46">
        <v>2000</v>
      </c>
      <c r="B20" s="47">
        <v>1568279.8572498716</v>
      </c>
      <c r="C20" s="47">
        <v>823044.1386999999</v>
      </c>
      <c r="D20" s="47">
        <f t="shared" si="0"/>
        <v>2391323.9959498714</v>
      </c>
      <c r="E20" s="47">
        <v>1229457.8208771278</v>
      </c>
      <c r="F20" s="47">
        <v>119364.50399999997</v>
      </c>
      <c r="G20" s="47">
        <f t="shared" si="1"/>
        <v>1348822.3248771278</v>
      </c>
      <c r="H20" s="47">
        <v>16689.768200303602</v>
      </c>
      <c r="I20" s="47">
        <f t="shared" si="2"/>
        <v>1365512.0930774314</v>
      </c>
      <c r="J20" s="47">
        <v>358604.34234300005</v>
      </c>
      <c r="K20" s="47">
        <v>686744.7517</v>
      </c>
      <c r="L20" s="47">
        <f t="shared" si="3"/>
        <v>1045349.0940430001</v>
      </c>
      <c r="M20" s="47">
        <v>60150.42560557802</v>
      </c>
    </row>
    <row r="21" spans="1:13" ht="15">
      <c r="A21" s="49">
        <v>2001</v>
      </c>
      <c r="B21" s="50">
        <v>1509040.9389057597</v>
      </c>
      <c r="C21" s="50">
        <v>735714.9192000002</v>
      </c>
      <c r="D21" s="50">
        <f t="shared" si="0"/>
        <v>2244755.85810576</v>
      </c>
      <c r="E21" s="50">
        <v>1203822.9740219857</v>
      </c>
      <c r="F21" s="50">
        <v>108398.74020000001</v>
      </c>
      <c r="G21" s="50">
        <f>SUM(E21:F21)</f>
        <v>1312221.7142219858</v>
      </c>
      <c r="H21" s="50">
        <v>58075.354065159205</v>
      </c>
      <c r="I21" s="50">
        <f>SUM(G21:H21)</f>
        <v>1370297.0682871449</v>
      </c>
      <c r="J21" s="50">
        <v>293256.6371995</v>
      </c>
      <c r="K21" s="50">
        <v>638240.187</v>
      </c>
      <c r="L21" s="50">
        <f t="shared" si="3"/>
        <v>931496.8241995</v>
      </c>
      <c r="M21" s="50">
        <v>48857.020735649996</v>
      </c>
    </row>
    <row r="22" spans="1:13" ht="15">
      <c r="A22" s="46">
        <v>2002</v>
      </c>
      <c r="B22" s="47">
        <v>1745731.2117605116</v>
      </c>
      <c r="C22" s="47">
        <v>783024.5187999998</v>
      </c>
      <c r="D22" s="47">
        <f t="shared" si="0"/>
        <v>2528755.7305605114</v>
      </c>
      <c r="E22" s="47">
        <v>1252483.8192150234</v>
      </c>
      <c r="F22" s="47">
        <v>109430.0449</v>
      </c>
      <c r="G22" s="47">
        <f t="shared" si="1"/>
        <v>1361913.8641150235</v>
      </c>
      <c r="H22" s="47">
        <v>86392.48685670742</v>
      </c>
      <c r="I22" s="47">
        <f t="shared" si="2"/>
        <v>1448306.350971731</v>
      </c>
      <c r="J22" s="47">
        <v>501724.64062344</v>
      </c>
      <c r="K22" s="47">
        <v>625504.7369</v>
      </c>
      <c r="L22" s="47">
        <f t="shared" si="3"/>
        <v>1127229.37752344</v>
      </c>
      <c r="M22" s="47">
        <v>81793.11454494997</v>
      </c>
    </row>
    <row r="23" spans="1:13" ht="15">
      <c r="A23" s="49">
        <v>2003</v>
      </c>
      <c r="B23" s="50">
        <v>1950911.8779838495</v>
      </c>
      <c r="C23" s="50">
        <v>699053.8019000001</v>
      </c>
      <c r="D23" s="50">
        <f t="shared" si="0"/>
        <v>2649965.67988385</v>
      </c>
      <c r="E23" s="50">
        <v>1254381.1635137293</v>
      </c>
      <c r="F23" s="50">
        <v>97357.95220000001</v>
      </c>
      <c r="G23" s="50">
        <f t="shared" si="1"/>
        <v>1351739.1157137293</v>
      </c>
      <c r="H23" s="50">
        <v>116627.83855925141</v>
      </c>
      <c r="I23" s="50">
        <f t="shared" si="2"/>
        <v>1468366.9542729808</v>
      </c>
      <c r="J23" s="50">
        <v>653450.4262611</v>
      </c>
      <c r="K23" s="50">
        <v>633805.9070000001</v>
      </c>
      <c r="L23" s="50">
        <f t="shared" si="3"/>
        <v>1287256.3332611</v>
      </c>
      <c r="M23" s="50">
        <v>86160.66253188597</v>
      </c>
    </row>
    <row r="24" spans="1:13" ht="15">
      <c r="A24" s="46">
        <v>2004</v>
      </c>
      <c r="B24" s="47">
        <v>2069201.0981905898</v>
      </c>
      <c r="C24" s="47">
        <v>672161.750000001</v>
      </c>
      <c r="D24" s="47">
        <f t="shared" si="0"/>
        <v>2741362.8481905907</v>
      </c>
      <c r="E24" s="47">
        <v>1390479.5052432357</v>
      </c>
      <c r="F24" s="47">
        <v>132947.68809999985</v>
      </c>
      <c r="G24" s="47">
        <f t="shared" si="1"/>
        <v>1523427.1933432356</v>
      </c>
      <c r="H24" s="47">
        <v>37853.371984245605</v>
      </c>
      <c r="I24" s="47">
        <f t="shared" si="2"/>
        <v>1561280.5653274814</v>
      </c>
      <c r="J24" s="47">
        <v>665283.8496777981</v>
      </c>
      <c r="K24" s="47">
        <v>567498.5597999999</v>
      </c>
      <c r="L24" s="47">
        <f t="shared" si="3"/>
        <v>1232782.409477798</v>
      </c>
      <c r="M24" s="47">
        <v>71519.96210524399</v>
      </c>
    </row>
    <row r="25" spans="1:13" ht="15">
      <c r="A25" s="49">
        <v>2005</v>
      </c>
      <c r="B25" s="50">
        <v>2146379.931308209</v>
      </c>
      <c r="C25" s="50">
        <v>536835.0605000006</v>
      </c>
      <c r="D25" s="50">
        <f t="shared" si="0"/>
        <v>2683214.9918082096</v>
      </c>
      <c r="E25" s="50">
        <v>1372929.441709251</v>
      </c>
      <c r="F25" s="50">
        <v>142450.65419999996</v>
      </c>
      <c r="G25" s="50">
        <f t="shared" si="1"/>
        <v>1515380.095909251</v>
      </c>
      <c r="H25" s="50">
        <v>59682.6601683928</v>
      </c>
      <c r="I25" s="50">
        <f t="shared" si="2"/>
        <v>1575062.7560776437</v>
      </c>
      <c r="J25" s="50">
        <v>775931.6823644621</v>
      </c>
      <c r="K25" s="50">
        <v>403709.90060000005</v>
      </c>
      <c r="L25" s="50">
        <f t="shared" si="3"/>
        <v>1179641.5829644622</v>
      </c>
      <c r="M25" s="50">
        <v>55503.423192487964</v>
      </c>
    </row>
    <row r="26" spans="1:13" ht="15">
      <c r="A26" s="46">
        <v>2006</v>
      </c>
      <c r="B26" s="47">
        <v>1983906.8617898647</v>
      </c>
      <c r="C26" s="47">
        <v>431237.84369999997</v>
      </c>
      <c r="D26" s="47">
        <f t="shared" si="0"/>
        <v>2415144.7054898646</v>
      </c>
      <c r="E26" s="47">
        <v>1324396.3506943022</v>
      </c>
      <c r="F26" s="47">
        <v>135475.49839999998</v>
      </c>
      <c r="G26" s="47">
        <f t="shared" si="1"/>
        <v>1459871.8490943022</v>
      </c>
      <c r="H26" s="47">
        <v>126009.61227069641</v>
      </c>
      <c r="I26" s="47">
        <f t="shared" si="2"/>
        <v>1585881.4613649985</v>
      </c>
      <c r="J26" s="47">
        <v>629662.375500444</v>
      </c>
      <c r="K26" s="47">
        <v>295902.57459999993</v>
      </c>
      <c r="L26" s="47">
        <f t="shared" si="3"/>
        <v>925564.9501004439</v>
      </c>
      <c r="M26" s="47">
        <v>87763.48610447602</v>
      </c>
    </row>
    <row r="27" spans="1:13" ht="15">
      <c r="A27" s="49">
        <v>2007</v>
      </c>
      <c r="B27" s="50">
        <v>2028424.7710173992</v>
      </c>
      <c r="C27" s="50">
        <v>248694.78240000026</v>
      </c>
      <c r="D27" s="50">
        <f t="shared" si="0"/>
        <v>2277119.5534173995</v>
      </c>
      <c r="E27" s="50">
        <v>1419774.7747213703</v>
      </c>
      <c r="F27" s="50">
        <v>138395.29149999993</v>
      </c>
      <c r="G27" s="50">
        <f t="shared" si="1"/>
        <v>1558170.0662213704</v>
      </c>
      <c r="H27" s="50">
        <v>160640.3225510638</v>
      </c>
      <c r="I27" s="50">
        <f t="shared" si="2"/>
        <v>1718810.388772434</v>
      </c>
      <c r="J27" s="50">
        <v>549619.3006596761</v>
      </c>
      <c r="K27" s="50">
        <v>166760.88139999998</v>
      </c>
      <c r="L27" s="50">
        <f t="shared" si="3"/>
        <v>716380.182059676</v>
      </c>
      <c r="M27" s="50">
        <v>95567.37936059592</v>
      </c>
    </row>
    <row r="28" spans="1:13" ht="15">
      <c r="A28" s="46">
        <v>2008</v>
      </c>
      <c r="B28" s="47">
        <v>1797021.5349474198</v>
      </c>
      <c r="C28" s="47">
        <v>239112.84649999975</v>
      </c>
      <c r="D28" s="47">
        <f t="shared" si="0"/>
        <v>2036134.3814474195</v>
      </c>
      <c r="E28" s="47">
        <v>1381568.7468188608</v>
      </c>
      <c r="F28" s="47">
        <v>168276.55259999994</v>
      </c>
      <c r="G28" s="47">
        <f t="shared" si="1"/>
        <v>1549845.2994188606</v>
      </c>
      <c r="H28" s="47">
        <v>165390.6124016134</v>
      </c>
      <c r="I28" s="47">
        <f t="shared" si="2"/>
        <v>1715235.911820474</v>
      </c>
      <c r="J28" s="47">
        <v>359161.68866879604</v>
      </c>
      <c r="K28" s="47">
        <v>119280.2952</v>
      </c>
      <c r="L28" s="47">
        <f>SUM(J28:K28)</f>
        <v>478441.98386879603</v>
      </c>
      <c r="M28" s="47">
        <v>92721.22215873597</v>
      </c>
    </row>
    <row r="29" spans="1:13" ht="15">
      <c r="A29" s="49">
        <v>2009</v>
      </c>
      <c r="B29" s="50">
        <v>2188576.8988279053</v>
      </c>
      <c r="C29" s="50">
        <v>409918.63689999963</v>
      </c>
      <c r="D29" s="50">
        <f>SUM(B29:C29)</f>
        <v>2598495.535727905</v>
      </c>
      <c r="E29" s="50">
        <v>1358644.3144383929</v>
      </c>
      <c r="F29" s="50">
        <v>154094.8709000001</v>
      </c>
      <c r="G29" s="50">
        <f>SUM(E29:F29)</f>
        <v>1512739.1853383929</v>
      </c>
      <c r="H29" s="50">
        <v>138295.2093734228</v>
      </c>
      <c r="I29" s="50">
        <f>SUM(G29:H29)</f>
        <v>1651034.3947118158</v>
      </c>
      <c r="J29" s="50">
        <v>745758.5001059179</v>
      </c>
      <c r="K29" s="50">
        <v>308180.28609999997</v>
      </c>
      <c r="L29" s="50">
        <f>SUM(J29:K29)</f>
        <v>1053938.7862059178</v>
      </c>
      <c r="M29" s="50">
        <v>108123.41343585207</v>
      </c>
    </row>
    <row r="30" spans="1:13" ht="15">
      <c r="A30" s="46">
        <v>2010</v>
      </c>
      <c r="B30" s="47">
        <v>1892607.0890860895</v>
      </c>
      <c r="C30" s="47">
        <v>185006.33239999998</v>
      </c>
      <c r="D30" s="47">
        <f>SUM(B30:C30)</f>
        <v>2077613.4214860895</v>
      </c>
      <c r="E30" s="47">
        <v>1304805.8256545726</v>
      </c>
      <c r="F30" s="47">
        <v>134167.59240000008</v>
      </c>
      <c r="G30" s="51">
        <f>SUM(E30:F30)</f>
        <v>1438973.4180545728</v>
      </c>
      <c r="H30" s="47">
        <v>184310.6642122974</v>
      </c>
      <c r="I30" s="47">
        <f>SUM(G30:H30)</f>
        <v>1623284.0822668702</v>
      </c>
      <c r="J30" s="47">
        <v>593844.611742382</v>
      </c>
      <c r="K30" s="47">
        <v>100551.1721</v>
      </c>
      <c r="L30" s="47">
        <f>SUM(J30:K30)</f>
        <v>694395.783842382</v>
      </c>
      <c r="M30" s="47">
        <v>61885.29043272394</v>
      </c>
    </row>
    <row r="31" spans="1:13" ht="15">
      <c r="A31" s="52"/>
      <c r="B31" s="52"/>
      <c r="C31" s="52"/>
      <c r="D31" s="52"/>
      <c r="E31" s="53"/>
      <c r="F31" s="52"/>
      <c r="G31" s="52"/>
      <c r="H31" s="52"/>
      <c r="I31" s="52"/>
      <c r="J31" s="52"/>
      <c r="K31" s="52"/>
      <c r="L31" s="52"/>
      <c r="M31" s="52"/>
    </row>
    <row r="32" spans="1:8" ht="15">
      <c r="A32" s="39" t="s">
        <v>45</v>
      </c>
      <c r="E32" s="17"/>
      <c r="G32" s="54"/>
      <c r="H32" s="55"/>
    </row>
    <row r="33" spans="1:12" ht="15">
      <c r="A33" s="56" t="s">
        <v>46</v>
      </c>
      <c r="G33" s="17"/>
      <c r="H33" s="55"/>
      <c r="J33" s="55"/>
      <c r="K33" s="55"/>
      <c r="L33" s="55"/>
    </row>
    <row r="34" ht="17.25">
      <c r="A34" s="25" t="s">
        <v>47</v>
      </c>
    </row>
    <row r="35" ht="17.25">
      <c r="A35" s="40" t="s">
        <v>63</v>
      </c>
    </row>
    <row r="36" ht="17.25">
      <c r="A36" s="16" t="s">
        <v>64</v>
      </c>
    </row>
    <row r="38" ht="15">
      <c r="A38" s="57" t="s">
        <v>65</v>
      </c>
    </row>
    <row r="45" spans="2:24" ht="15">
      <c r="B45" s="17"/>
      <c r="C45" s="17"/>
      <c r="D45" s="17"/>
      <c r="E45" s="17"/>
      <c r="F45" s="17"/>
      <c r="G45" s="17"/>
      <c r="H45" s="17"/>
      <c r="I45" s="17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2:24" ht="15">
      <c r="B46" s="17"/>
      <c r="C46" s="17"/>
      <c r="D46" s="17"/>
      <c r="E46" s="17"/>
      <c r="F46" s="17"/>
      <c r="G46" s="17"/>
      <c r="H46" s="17"/>
      <c r="I46" s="17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2:24" ht="15">
      <c r="B47" s="17"/>
      <c r="C47" s="17"/>
      <c r="D47" s="17"/>
      <c r="E47" s="17"/>
      <c r="F47" s="17"/>
      <c r="G47" s="17"/>
      <c r="H47" s="17"/>
      <c r="I47" s="17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  <row r="48" spans="2:24" ht="15">
      <c r="B48" s="17"/>
      <c r="C48" s="17"/>
      <c r="D48" s="17"/>
      <c r="E48" s="17"/>
      <c r="F48" s="17"/>
      <c r="G48" s="17"/>
      <c r="H48" s="17"/>
      <c r="I48" s="17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</row>
    <row r="49" spans="2:24" ht="15">
      <c r="B49" s="17"/>
      <c r="C49" s="17"/>
      <c r="D49" s="17"/>
      <c r="E49" s="17"/>
      <c r="F49" s="17"/>
      <c r="G49" s="17"/>
      <c r="H49" s="17"/>
      <c r="I49" s="17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</row>
    <row r="50" spans="2:24" ht="15">
      <c r="B50" s="17"/>
      <c r="C50" s="17"/>
      <c r="D50" s="17"/>
      <c r="E50" s="17"/>
      <c r="F50" s="17"/>
      <c r="G50" s="17"/>
      <c r="H50" s="17"/>
      <c r="I50" s="17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</row>
    <row r="51" spans="2:24" ht="15">
      <c r="B51" s="17"/>
      <c r="C51" s="17"/>
      <c r="D51" s="17"/>
      <c r="E51" s="17"/>
      <c r="F51" s="17"/>
      <c r="G51" s="17"/>
      <c r="H51" s="17"/>
      <c r="I51" s="17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</row>
    <row r="52" spans="2:24" ht="15">
      <c r="B52" s="17"/>
      <c r="C52" s="17"/>
      <c r="D52" s="17"/>
      <c r="E52" s="17"/>
      <c r="F52" s="17"/>
      <c r="G52" s="17"/>
      <c r="H52" s="17"/>
      <c r="I52" s="17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</row>
    <row r="53" spans="2:24" ht="15">
      <c r="B53" s="17"/>
      <c r="C53" s="17"/>
      <c r="D53" s="17"/>
      <c r="E53" s="17"/>
      <c r="F53" s="17"/>
      <c r="G53" s="17"/>
      <c r="H53" s="17"/>
      <c r="I53" s="17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</row>
    <row r="54" spans="2:24" ht="15">
      <c r="B54" s="17"/>
      <c r="C54" s="17"/>
      <c r="D54" s="17"/>
      <c r="E54" s="17"/>
      <c r="F54" s="17"/>
      <c r="G54" s="17"/>
      <c r="H54" s="17"/>
      <c r="I54" s="17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</row>
    <row r="55" spans="2:24" ht="15">
      <c r="B55" s="17"/>
      <c r="C55" s="17"/>
      <c r="D55" s="17"/>
      <c r="E55" s="17"/>
      <c r="F55" s="17"/>
      <c r="G55" s="17"/>
      <c r="H55" s="17"/>
      <c r="I55" s="17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</row>
    <row r="56" spans="2:24" ht="15">
      <c r="B56" s="17"/>
      <c r="C56" s="17"/>
      <c r="D56" s="17"/>
      <c r="E56" s="17"/>
      <c r="F56" s="17"/>
      <c r="G56" s="17"/>
      <c r="H56" s="17"/>
      <c r="I56" s="17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2:24" ht="15">
      <c r="B57" s="17"/>
      <c r="C57" s="17"/>
      <c r="D57" s="17"/>
      <c r="E57" s="17"/>
      <c r="F57" s="17"/>
      <c r="G57" s="17"/>
      <c r="H57" s="17"/>
      <c r="I57" s="17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</row>
    <row r="58" spans="2:24" ht="15">
      <c r="B58" s="17"/>
      <c r="C58" s="17"/>
      <c r="D58" s="17"/>
      <c r="E58" s="17"/>
      <c r="F58" s="17"/>
      <c r="G58" s="17"/>
      <c r="H58" s="17"/>
      <c r="I58" s="17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</row>
    <row r="59" spans="2:24" ht="15">
      <c r="B59" s="17"/>
      <c r="C59" s="17"/>
      <c r="D59" s="17"/>
      <c r="E59" s="17"/>
      <c r="F59" s="17"/>
      <c r="G59" s="17"/>
      <c r="H59" s="17"/>
      <c r="I59" s="17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2:24" ht="15">
      <c r="B60" s="17"/>
      <c r="C60" s="17"/>
      <c r="D60" s="17"/>
      <c r="E60" s="17"/>
      <c r="F60" s="17"/>
      <c r="G60" s="17"/>
      <c r="H60" s="17"/>
      <c r="I60" s="17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</row>
    <row r="61" spans="2:24" ht="15">
      <c r="B61" s="17"/>
      <c r="C61" s="17"/>
      <c r="D61" s="17"/>
      <c r="E61" s="17"/>
      <c r="F61" s="17"/>
      <c r="G61" s="17"/>
      <c r="H61" s="17"/>
      <c r="I61" s="17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</row>
    <row r="62" spans="2:24" ht="15">
      <c r="B62" s="17"/>
      <c r="C62" s="17"/>
      <c r="D62" s="17"/>
      <c r="E62" s="17"/>
      <c r="F62" s="17"/>
      <c r="G62" s="17"/>
      <c r="H62" s="17"/>
      <c r="I62" s="17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2:24" ht="15">
      <c r="B63" s="17"/>
      <c r="C63" s="17"/>
      <c r="D63" s="17"/>
      <c r="E63" s="17"/>
      <c r="F63" s="17"/>
      <c r="G63" s="17"/>
      <c r="H63" s="17"/>
      <c r="I63" s="17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</row>
    <row r="64" spans="2:24" ht="15">
      <c r="B64" s="17"/>
      <c r="C64" s="17"/>
      <c r="D64" s="17"/>
      <c r="E64" s="17"/>
      <c r="F64" s="17"/>
      <c r="G64" s="17"/>
      <c r="H64" s="17"/>
      <c r="I64" s="17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</row>
    <row r="65" spans="2:24" ht="15">
      <c r="B65" s="17"/>
      <c r="C65" s="17"/>
      <c r="D65" s="17"/>
      <c r="E65" s="17"/>
      <c r="F65" s="17"/>
      <c r="G65" s="17"/>
      <c r="H65" s="17"/>
      <c r="I65" s="1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</row>
    <row r="66" spans="2:24" ht="15">
      <c r="B66" s="17"/>
      <c r="C66" s="17"/>
      <c r="D66" s="17"/>
      <c r="E66" s="17"/>
      <c r="F66" s="17"/>
      <c r="G66" s="17"/>
      <c r="H66" s="17"/>
      <c r="I66" s="17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2:24" ht="15">
      <c r="B67" s="17"/>
      <c r="C67" s="17"/>
      <c r="D67" s="17"/>
      <c r="E67" s="17"/>
      <c r="F67" s="17"/>
      <c r="G67" s="17"/>
      <c r="H67" s="17"/>
      <c r="I67" s="17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</row>
    <row r="70" spans="2:5" ht="15">
      <c r="B70" s="17"/>
      <c r="C70" s="17"/>
      <c r="D70" s="58"/>
      <c r="E70" s="58"/>
    </row>
    <row r="71" spans="2:5" ht="15">
      <c r="B71" s="17"/>
      <c r="C71" s="17"/>
      <c r="D71" s="58"/>
      <c r="E71" s="58"/>
    </row>
    <row r="72" spans="2:5" ht="15">
      <c r="B72" s="17"/>
      <c r="C72" s="17"/>
      <c r="D72" s="58"/>
      <c r="E72" s="58"/>
    </row>
    <row r="73" spans="2:5" ht="15">
      <c r="B73" s="17"/>
      <c r="C73" s="17"/>
      <c r="D73" s="58"/>
      <c r="E73" s="58"/>
    </row>
    <row r="74" spans="2:5" ht="15">
      <c r="B74" s="17"/>
      <c r="C74" s="17"/>
      <c r="D74" s="58"/>
      <c r="E74" s="58"/>
    </row>
    <row r="75" spans="2:5" ht="15">
      <c r="B75" s="17"/>
      <c r="C75" s="17"/>
      <c r="D75" s="58"/>
      <c r="E75" s="58"/>
    </row>
    <row r="76" spans="2:5" ht="15">
      <c r="B76" s="17"/>
      <c r="C76" s="17"/>
      <c r="D76" s="58"/>
      <c r="E76" s="58"/>
    </row>
    <row r="77" spans="2:5" ht="15">
      <c r="B77" s="17"/>
      <c r="C77" s="17"/>
      <c r="D77" s="58"/>
      <c r="E77" s="58"/>
    </row>
    <row r="78" spans="2:5" ht="15">
      <c r="B78" s="17"/>
      <c r="C78" s="17"/>
      <c r="D78" s="58"/>
      <c r="E78" s="58"/>
    </row>
    <row r="79" spans="2:5" ht="15">
      <c r="B79" s="17"/>
      <c r="C79" s="17"/>
      <c r="D79" s="58"/>
      <c r="E79" s="58"/>
    </row>
    <row r="80" spans="2:5" ht="15">
      <c r="B80" s="17"/>
      <c r="C80" s="17"/>
      <c r="D80" s="58"/>
      <c r="E80" s="58"/>
    </row>
    <row r="81" spans="2:5" ht="15">
      <c r="B81" s="17"/>
      <c r="C81" s="17"/>
      <c r="D81" s="58"/>
      <c r="E81" s="58"/>
    </row>
    <row r="82" spans="2:5" ht="15">
      <c r="B82" s="17"/>
      <c r="C82" s="17"/>
      <c r="D82" s="58"/>
      <c r="E82" s="58"/>
    </row>
    <row r="83" spans="2:5" ht="15">
      <c r="B83" s="17"/>
      <c r="C83" s="17"/>
      <c r="D83" s="58"/>
      <c r="E83" s="58"/>
    </row>
    <row r="84" spans="2:5" ht="15">
      <c r="B84" s="17"/>
      <c r="C84" s="17"/>
      <c r="D84" s="58"/>
      <c r="E84" s="58"/>
    </row>
    <row r="85" spans="2:5" ht="15">
      <c r="B85" s="17"/>
      <c r="C85" s="17"/>
      <c r="D85" s="58"/>
      <c r="E85" s="58"/>
    </row>
    <row r="86" spans="2:5" ht="15">
      <c r="B86" s="17"/>
      <c r="C86" s="17"/>
      <c r="D86" s="58"/>
      <c r="E86" s="58"/>
    </row>
    <row r="87" spans="2:5" ht="15">
      <c r="B87" s="17"/>
      <c r="C87" s="17"/>
      <c r="D87" s="58"/>
      <c r="E87" s="58"/>
    </row>
    <row r="88" spans="2:5" ht="15">
      <c r="B88" s="17"/>
      <c r="C88" s="17"/>
      <c r="D88" s="58"/>
      <c r="E88" s="58"/>
    </row>
    <row r="89" spans="2:5" ht="15">
      <c r="B89" s="17"/>
      <c r="C89" s="17"/>
      <c r="D89" s="58"/>
      <c r="E89" s="58"/>
    </row>
    <row r="90" spans="2:5" ht="15">
      <c r="B90" s="17"/>
      <c r="C90" s="17"/>
      <c r="D90" s="58"/>
      <c r="E90" s="58"/>
    </row>
    <row r="91" spans="2:5" ht="15">
      <c r="B91" s="17"/>
      <c r="C91" s="17"/>
      <c r="D91" s="58"/>
      <c r="E91" s="58"/>
    </row>
    <row r="92" spans="2:5" ht="15">
      <c r="B92" s="17"/>
      <c r="C92" s="17"/>
      <c r="D92" s="58"/>
      <c r="E92" s="58"/>
    </row>
  </sheetData>
  <sheetProtection/>
  <mergeCells count="5">
    <mergeCell ref="A4:A5"/>
    <mergeCell ref="B4:D4"/>
    <mergeCell ref="E4:G4"/>
    <mergeCell ref="H4:H5"/>
    <mergeCell ref="J4:L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10.421875" style="2" customWidth="1"/>
    <col min="2" max="5" width="13.421875" style="2" customWidth="1"/>
    <col min="6" max="6" width="12.57421875" style="2" bestFit="1" customWidth="1"/>
    <col min="7" max="16384" width="11.57421875" style="2" customWidth="1"/>
  </cols>
  <sheetData>
    <row r="1" spans="1:6" ht="15">
      <c r="A1" s="1" t="s">
        <v>3</v>
      </c>
      <c r="B1" s="5"/>
      <c r="C1" s="5"/>
      <c r="D1" s="5"/>
      <c r="E1" s="5"/>
      <c r="F1" s="5"/>
    </row>
    <row r="2" spans="1:6" ht="15">
      <c r="A2" s="1" t="s">
        <v>261</v>
      </c>
      <c r="B2" s="5"/>
      <c r="C2" s="5"/>
      <c r="D2" s="5"/>
      <c r="E2" s="5"/>
      <c r="F2" s="5"/>
    </row>
    <row r="3" spans="1:6" ht="15">
      <c r="A3" s="1" t="s">
        <v>302</v>
      </c>
      <c r="B3" s="5"/>
      <c r="C3" s="5"/>
      <c r="D3" s="5"/>
      <c r="E3" s="5"/>
      <c r="F3" s="5"/>
    </row>
    <row r="4" spans="1:6" ht="15.75" thickBot="1">
      <c r="A4" s="242" t="s">
        <v>52</v>
      </c>
      <c r="B4" s="246" t="s">
        <v>66</v>
      </c>
      <c r="C4" s="246"/>
      <c r="D4" s="246"/>
      <c r="E4" s="246"/>
      <c r="F4" s="59" t="s">
        <v>67</v>
      </c>
    </row>
    <row r="5" spans="1:6" ht="17.25">
      <c r="A5" s="242"/>
      <c r="B5" s="60" t="s">
        <v>68</v>
      </c>
      <c r="C5" s="9" t="s">
        <v>69</v>
      </c>
      <c r="D5" s="10" t="s">
        <v>70</v>
      </c>
      <c r="E5" s="59" t="s">
        <v>39</v>
      </c>
      <c r="F5" s="59" t="s">
        <v>71</v>
      </c>
    </row>
    <row r="6" spans="1:9" ht="15">
      <c r="A6" s="46">
        <v>1992</v>
      </c>
      <c r="B6" s="61">
        <v>269.604688488365</v>
      </c>
      <c r="C6" s="61">
        <v>436.0166666666666</v>
      </c>
      <c r="D6" s="61">
        <v>223.52584538886174</v>
      </c>
      <c r="E6" s="62">
        <v>272.878213623479</v>
      </c>
      <c r="F6" s="62">
        <v>135.610675843</v>
      </c>
      <c r="G6" s="17"/>
      <c r="H6" s="17"/>
      <c r="I6" s="58"/>
    </row>
    <row r="7" spans="1:9" ht="15">
      <c r="A7" s="49">
        <v>1993</v>
      </c>
      <c r="B7" s="63">
        <v>237.961228779451</v>
      </c>
      <c r="C7" s="63">
        <v>448.83</v>
      </c>
      <c r="D7" s="63">
        <v>233.9992833068778</v>
      </c>
      <c r="E7" s="64">
        <v>242.527951638233</v>
      </c>
      <c r="F7" s="64">
        <v>155.38974435499998</v>
      </c>
      <c r="G7" s="17"/>
      <c r="H7" s="17"/>
      <c r="I7" s="58"/>
    </row>
    <row r="8" spans="1:9" ht="15">
      <c r="A8" s="46">
        <v>1994</v>
      </c>
      <c r="B8" s="61">
        <v>286.8665218009263</v>
      </c>
      <c r="C8" s="61">
        <v>445.99</v>
      </c>
      <c r="D8" s="61">
        <v>285.78075242569804</v>
      </c>
      <c r="E8" s="62">
        <v>291.91286793138573</v>
      </c>
      <c r="F8" s="62">
        <v>203.52422035499995</v>
      </c>
      <c r="G8" s="17"/>
      <c r="H8" s="17"/>
      <c r="I8" s="58"/>
    </row>
    <row r="9" spans="1:9" ht="15">
      <c r="A9" s="49">
        <v>1995</v>
      </c>
      <c r="B9" s="63">
        <v>323.756985743165</v>
      </c>
      <c r="C9" s="63">
        <v>478.6491982792335</v>
      </c>
      <c r="D9" s="63">
        <v>278.8697487602846</v>
      </c>
      <c r="E9" s="64">
        <v>308.5123320804788</v>
      </c>
      <c r="F9" s="64">
        <v>261.13201232719985</v>
      </c>
      <c r="G9" s="17"/>
      <c r="H9" s="17"/>
      <c r="I9" s="58"/>
    </row>
    <row r="10" spans="1:9" ht="15">
      <c r="A10" s="46">
        <v>1996</v>
      </c>
      <c r="B10" s="61">
        <v>289.42282632968295</v>
      </c>
      <c r="C10" s="61">
        <v>450.96218109816465</v>
      </c>
      <c r="D10" s="61">
        <v>271.54359842311163</v>
      </c>
      <c r="E10" s="62">
        <v>293.9515159054649</v>
      </c>
      <c r="F10" s="62">
        <v>237.13580939820014</v>
      </c>
      <c r="G10" s="17"/>
      <c r="H10" s="17"/>
      <c r="I10" s="58"/>
    </row>
    <row r="11" spans="1:9" ht="15">
      <c r="A11" s="49">
        <v>1997</v>
      </c>
      <c r="B11" s="63">
        <v>291.4251192262816</v>
      </c>
      <c r="C11" s="63">
        <v>451.97539419087144</v>
      </c>
      <c r="D11" s="63">
        <v>261.5884452538277</v>
      </c>
      <c r="E11" s="64">
        <v>282.2417935141242</v>
      </c>
      <c r="F11" s="64">
        <v>243.61511305169975</v>
      </c>
      <c r="G11" s="17"/>
      <c r="H11" s="17"/>
      <c r="I11" s="58"/>
    </row>
    <row r="12" spans="1:9" ht="15">
      <c r="A12" s="46">
        <v>1998</v>
      </c>
      <c r="B12" s="61">
        <v>291.3961502358223</v>
      </c>
      <c r="C12" s="61">
        <v>455.81751027006464</v>
      </c>
      <c r="D12" s="61">
        <v>231.0689905322351</v>
      </c>
      <c r="E12" s="62">
        <v>282.6699757529151</v>
      </c>
      <c r="F12" s="62">
        <v>212.6027032412</v>
      </c>
      <c r="G12" s="17"/>
      <c r="H12" s="17"/>
      <c r="I12" s="58"/>
    </row>
    <row r="13" spans="1:9" ht="15">
      <c r="A13" s="49">
        <v>1999</v>
      </c>
      <c r="B13" s="63">
        <v>199.27330235605243</v>
      </c>
      <c r="C13" s="63">
        <v>461.868</v>
      </c>
      <c r="D13" s="63">
        <v>178.84173472670764</v>
      </c>
      <c r="E13" s="64">
        <v>193.3892897519048</v>
      </c>
      <c r="F13" s="64">
        <v>167.26456750119996</v>
      </c>
      <c r="G13" s="17"/>
      <c r="H13" s="17"/>
      <c r="I13" s="58"/>
    </row>
    <row r="14" spans="1:9" ht="15">
      <c r="A14" s="46">
        <v>2000</v>
      </c>
      <c r="B14" s="61">
        <v>215.79690697609263</v>
      </c>
      <c r="C14" s="61">
        <v>341.51585737323063</v>
      </c>
      <c r="D14" s="61">
        <v>178.4029220809542</v>
      </c>
      <c r="E14" s="62">
        <v>190.2422365413989</v>
      </c>
      <c r="F14" s="62">
        <v>194.69255448</v>
      </c>
      <c r="G14" s="17"/>
      <c r="H14" s="17"/>
      <c r="I14" s="58"/>
    </row>
    <row r="15" spans="1:9" ht="15">
      <c r="A15" s="49">
        <v>2001</v>
      </c>
      <c r="B15" s="63">
        <v>226.91017162179622</v>
      </c>
      <c r="C15" s="63">
        <v>423.4268690825988</v>
      </c>
      <c r="D15" s="63">
        <v>226.39989719832252</v>
      </c>
      <c r="E15" s="64">
        <v>231.96710398633132</v>
      </c>
      <c r="F15" s="64">
        <v>211.91161370499995</v>
      </c>
      <c r="G15" s="17"/>
      <c r="H15" s="17"/>
      <c r="I15" s="58"/>
    </row>
    <row r="16" spans="1:9" ht="15">
      <c r="A16" s="46">
        <v>2002</v>
      </c>
      <c r="B16" s="61">
        <v>188.19367311519494</v>
      </c>
      <c r="C16" s="61">
        <v>460.6768078606214</v>
      </c>
      <c r="D16" s="61">
        <v>178.1557022902832</v>
      </c>
      <c r="E16" s="62">
        <v>182.13348418380855</v>
      </c>
      <c r="F16" s="62">
        <v>199.7112575740999</v>
      </c>
      <c r="G16" s="17"/>
      <c r="H16" s="17"/>
      <c r="I16" s="58"/>
    </row>
    <row r="17" spans="1:9" ht="15">
      <c r="A17" s="49">
        <v>2003</v>
      </c>
      <c r="B17" s="63">
        <v>165.086637475641</v>
      </c>
      <c r="C17" s="63">
        <v>450.0218668294615</v>
      </c>
      <c r="D17" s="63">
        <v>171.64296946148266</v>
      </c>
      <c r="E17" s="64">
        <v>175.33050370328144</v>
      </c>
      <c r="F17" s="64">
        <v>218.6805608212001</v>
      </c>
      <c r="G17" s="17"/>
      <c r="H17" s="17"/>
      <c r="I17" s="58"/>
    </row>
    <row r="18" spans="1:9" ht="15">
      <c r="A18" s="46">
        <v>2004</v>
      </c>
      <c r="B18" s="61">
        <v>179.43800492090205</v>
      </c>
      <c r="C18" s="61">
        <v>428.8808059007614</v>
      </c>
      <c r="D18" s="61">
        <v>178.54294486361556</v>
      </c>
      <c r="E18" s="62">
        <v>187.02185734779806</v>
      </c>
      <c r="F18" s="62">
        <v>222.93925837019998</v>
      </c>
      <c r="G18" s="17"/>
      <c r="H18" s="17"/>
      <c r="I18" s="58"/>
    </row>
    <row r="19" spans="1:9" ht="15">
      <c r="A19" s="49">
        <v>2005</v>
      </c>
      <c r="B19" s="63">
        <v>242.1548497950342</v>
      </c>
      <c r="C19" s="63">
        <v>413.50508367023343</v>
      </c>
      <c r="D19" s="63">
        <v>228.7048725894799</v>
      </c>
      <c r="E19" s="64">
        <v>235.17986579484764</v>
      </c>
      <c r="F19" s="64">
        <v>266.25506990129986</v>
      </c>
      <c r="G19" s="17"/>
      <c r="H19" s="17"/>
      <c r="I19" s="58"/>
    </row>
    <row r="20" spans="1:9" ht="15">
      <c r="A20" s="46">
        <v>2006</v>
      </c>
      <c r="B20" s="61">
        <v>349.76890440308483</v>
      </c>
      <c r="C20" s="61">
        <v>429.95196404748276</v>
      </c>
      <c r="D20" s="61">
        <v>334.7684623661773</v>
      </c>
      <c r="E20" s="62">
        <v>339.9318312048452</v>
      </c>
      <c r="F20" s="62">
        <v>301.5238666419</v>
      </c>
      <c r="G20" s="17"/>
      <c r="H20" s="17"/>
      <c r="I20" s="58"/>
    </row>
    <row r="21" spans="1:9" ht="15">
      <c r="A21" s="49">
        <v>2007</v>
      </c>
      <c r="B21" s="63">
        <v>364.02974274130986</v>
      </c>
      <c r="C21" s="63">
        <v>393.6874826050654</v>
      </c>
      <c r="D21" s="63">
        <v>337.0719707541168</v>
      </c>
      <c r="E21" s="65">
        <v>344.05351424971434</v>
      </c>
      <c r="F21" s="65">
        <v>234.89522819399997</v>
      </c>
      <c r="G21" s="17"/>
      <c r="H21" s="17"/>
      <c r="I21" s="58"/>
    </row>
    <row r="22" spans="1:9" ht="15">
      <c r="A22" s="46">
        <v>2008</v>
      </c>
      <c r="B22" s="61">
        <v>353.3081302707319</v>
      </c>
      <c r="C22" s="61">
        <v>403.78550881293216</v>
      </c>
      <c r="D22" s="61">
        <v>368.7586645691412</v>
      </c>
      <c r="E22" s="62">
        <v>366.6385077999945</v>
      </c>
      <c r="F22" s="62">
        <v>167.3527580717</v>
      </c>
      <c r="G22" s="17"/>
      <c r="H22" s="17"/>
      <c r="I22" s="58"/>
    </row>
    <row r="23" spans="1:9" ht="15">
      <c r="A23" s="49">
        <v>2009</v>
      </c>
      <c r="B23" s="63">
        <v>426.4220378470482</v>
      </c>
      <c r="C23" s="63">
        <v>526.7771769080014</v>
      </c>
      <c r="D23" s="63">
        <v>422.9655941892006</v>
      </c>
      <c r="E23" s="65">
        <v>425.65063806891794</v>
      </c>
      <c r="F23" s="65">
        <v>429.17433920329995</v>
      </c>
      <c r="G23" s="17"/>
      <c r="H23" s="17"/>
      <c r="I23" s="58"/>
    </row>
    <row r="24" spans="1:9" ht="15">
      <c r="A24" s="46">
        <v>2010</v>
      </c>
      <c r="B24" s="61">
        <v>628.1516075297427</v>
      </c>
      <c r="C24" s="61">
        <v>838.4093876325173</v>
      </c>
      <c r="D24" s="61">
        <v>557.6198643541976</v>
      </c>
      <c r="E24" s="62">
        <v>568.0564321038302</v>
      </c>
      <c r="F24" s="62">
        <v>373.80191478250003</v>
      </c>
      <c r="G24" s="17"/>
      <c r="H24" s="17"/>
      <c r="I24" s="58"/>
    </row>
    <row r="25" spans="1:8" ht="15">
      <c r="A25" s="52"/>
      <c r="B25" s="52"/>
      <c r="C25" s="52"/>
      <c r="D25" s="52"/>
      <c r="E25" s="52"/>
      <c r="F25" s="52"/>
      <c r="H25" s="17"/>
    </row>
    <row r="26" ht="15">
      <c r="A26" s="39" t="s">
        <v>45</v>
      </c>
    </row>
    <row r="27" ht="15">
      <c r="A27" s="56" t="s">
        <v>46</v>
      </c>
    </row>
    <row r="28" ht="17.25">
      <c r="A28" s="25" t="s">
        <v>72</v>
      </c>
    </row>
    <row r="29" ht="17.25">
      <c r="A29" s="2" t="s">
        <v>73</v>
      </c>
    </row>
    <row r="32" ht="15">
      <c r="A32" s="57" t="s">
        <v>74</v>
      </c>
    </row>
    <row r="35" spans="2:10" s="38" customFormat="1" ht="15">
      <c r="B35" s="68"/>
      <c r="C35" s="68"/>
      <c r="D35" s="68"/>
      <c r="E35" s="68"/>
      <c r="F35" s="68"/>
      <c r="G35" s="69"/>
      <c r="H35" s="69"/>
      <c r="I35" s="69"/>
      <c r="J35" s="69"/>
    </row>
    <row r="36" spans="2:6" s="38" customFormat="1" ht="15">
      <c r="B36" s="36"/>
      <c r="C36" s="36"/>
      <c r="D36" s="36"/>
      <c r="E36" s="36"/>
      <c r="F36" s="36"/>
    </row>
    <row r="37" spans="2:6" ht="15">
      <c r="B37" s="17"/>
      <c r="C37" s="17"/>
      <c r="D37" s="17"/>
      <c r="E37" s="17"/>
      <c r="F37" s="17"/>
    </row>
    <row r="38" spans="2:6" ht="15">
      <c r="B38" s="17"/>
      <c r="C38" s="17"/>
      <c r="D38" s="17"/>
      <c r="E38" s="17"/>
      <c r="F38" s="17"/>
    </row>
    <row r="39" spans="2:6" ht="15">
      <c r="B39" s="17"/>
      <c r="C39" s="17"/>
      <c r="D39" s="17"/>
      <c r="E39" s="17"/>
      <c r="F39" s="17"/>
    </row>
    <row r="40" spans="2:6" ht="15">
      <c r="B40" s="17"/>
      <c r="C40" s="17"/>
      <c r="D40" s="17"/>
      <c r="E40" s="17"/>
      <c r="F40" s="17"/>
    </row>
    <row r="41" spans="2:6" ht="15">
      <c r="B41" s="17"/>
      <c r="C41" s="17"/>
      <c r="D41" s="17"/>
      <c r="E41" s="17"/>
      <c r="F41" s="17"/>
    </row>
    <row r="42" spans="2:6" ht="15">
      <c r="B42" s="17"/>
      <c r="C42" s="17"/>
      <c r="D42" s="17"/>
      <c r="E42" s="17"/>
      <c r="F42" s="17"/>
    </row>
    <row r="43" spans="2:6" ht="15">
      <c r="B43" s="17"/>
      <c r="C43" s="17"/>
      <c r="D43" s="17"/>
      <c r="E43" s="17"/>
      <c r="F43" s="17"/>
    </row>
    <row r="44" spans="2:6" ht="15">
      <c r="B44" s="17"/>
      <c r="C44" s="17"/>
      <c r="D44" s="17"/>
      <c r="E44" s="17"/>
      <c r="F44" s="17"/>
    </row>
    <row r="45" spans="2:6" ht="15">
      <c r="B45" s="17"/>
      <c r="C45" s="17"/>
      <c r="D45" s="17"/>
      <c r="E45" s="17"/>
      <c r="F45" s="17"/>
    </row>
    <row r="46" spans="2:6" ht="15">
      <c r="B46" s="17"/>
      <c r="C46" s="17"/>
      <c r="D46" s="17"/>
      <c r="E46" s="17"/>
      <c r="F46" s="17"/>
    </row>
    <row r="47" spans="2:6" ht="15">
      <c r="B47" s="17"/>
      <c r="C47" s="17"/>
      <c r="D47" s="17"/>
      <c r="E47" s="17"/>
      <c r="F47" s="17"/>
    </row>
    <row r="48" spans="2:6" ht="15">
      <c r="B48" s="17"/>
      <c r="C48" s="17"/>
      <c r="D48" s="17"/>
      <c r="E48" s="17"/>
      <c r="F48" s="17"/>
    </row>
    <row r="49" spans="2:6" ht="15">
      <c r="B49" s="17"/>
      <c r="C49" s="17"/>
      <c r="D49" s="17"/>
      <c r="E49" s="17"/>
      <c r="F49" s="17"/>
    </row>
    <row r="50" spans="2:6" ht="15">
      <c r="B50" s="17"/>
      <c r="C50" s="17"/>
      <c r="D50" s="17"/>
      <c r="E50" s="17"/>
      <c r="F50" s="17"/>
    </row>
    <row r="51" spans="2:6" ht="15">
      <c r="B51" s="17"/>
      <c r="C51" s="17"/>
      <c r="D51" s="17"/>
      <c r="E51" s="17"/>
      <c r="F51" s="17"/>
    </row>
    <row r="52" spans="2:6" ht="15">
      <c r="B52" s="17"/>
      <c r="C52" s="17"/>
      <c r="D52" s="17"/>
      <c r="E52" s="17"/>
      <c r="F52" s="17"/>
    </row>
    <row r="54" spans="2:6" ht="15">
      <c r="B54" s="58"/>
      <c r="C54" s="58"/>
      <c r="D54" s="58"/>
      <c r="E54" s="58"/>
      <c r="F54" s="58"/>
    </row>
    <row r="55" spans="2:6" ht="15">
      <c r="B55" s="58"/>
      <c r="C55" s="58"/>
      <c r="D55" s="58"/>
      <c r="E55" s="58"/>
      <c r="F55" s="58"/>
    </row>
    <row r="56" spans="2:6" ht="15">
      <c r="B56" s="58"/>
      <c r="C56" s="58"/>
      <c r="D56" s="58"/>
      <c r="E56" s="58"/>
      <c r="F56" s="58"/>
    </row>
    <row r="57" spans="2:6" ht="15">
      <c r="B57" s="58"/>
      <c r="C57" s="58"/>
      <c r="D57" s="58"/>
      <c r="E57" s="58"/>
      <c r="F57" s="58"/>
    </row>
    <row r="58" spans="2:6" ht="15">
      <c r="B58" s="58"/>
      <c r="C58" s="58"/>
      <c r="D58" s="58"/>
      <c r="E58" s="58"/>
      <c r="F58" s="58"/>
    </row>
    <row r="59" spans="2:6" ht="15">
      <c r="B59" s="58"/>
      <c r="C59" s="58"/>
      <c r="D59" s="58"/>
      <c r="E59" s="58"/>
      <c r="F59" s="58"/>
    </row>
    <row r="60" spans="2:6" ht="15">
      <c r="B60" s="58"/>
      <c r="C60" s="58"/>
      <c r="D60" s="58"/>
      <c r="E60" s="58"/>
      <c r="F60" s="58"/>
    </row>
    <row r="61" spans="2:6" ht="15">
      <c r="B61" s="58"/>
      <c r="C61" s="58"/>
      <c r="D61" s="58"/>
      <c r="E61" s="58"/>
      <c r="F61" s="58"/>
    </row>
    <row r="62" spans="2:6" ht="15">
      <c r="B62" s="58"/>
      <c r="C62" s="58"/>
      <c r="D62" s="58"/>
      <c r="E62" s="58"/>
      <c r="F62" s="58"/>
    </row>
    <row r="63" spans="2:6" ht="15">
      <c r="B63" s="58"/>
      <c r="C63" s="58"/>
      <c r="D63" s="58"/>
      <c r="E63" s="58"/>
      <c r="F63" s="58"/>
    </row>
    <row r="64" spans="2:6" ht="15">
      <c r="B64" s="58"/>
      <c r="C64" s="58"/>
      <c r="D64" s="58"/>
      <c r="E64" s="58"/>
      <c r="F64" s="58"/>
    </row>
    <row r="65" spans="2:6" ht="15">
      <c r="B65" s="58"/>
      <c r="C65" s="58"/>
      <c r="D65" s="58"/>
      <c r="E65" s="58"/>
      <c r="F65" s="58"/>
    </row>
    <row r="66" spans="2:6" ht="15">
      <c r="B66" s="58"/>
      <c r="C66" s="58"/>
      <c r="D66" s="58"/>
      <c r="E66" s="58"/>
      <c r="F66" s="58"/>
    </row>
    <row r="67" spans="2:6" ht="15">
      <c r="B67" s="58"/>
      <c r="C67" s="58"/>
      <c r="D67" s="58"/>
      <c r="E67" s="58"/>
      <c r="F67" s="58"/>
    </row>
    <row r="68" spans="2:6" ht="15">
      <c r="B68" s="58"/>
      <c r="C68" s="58"/>
      <c r="D68" s="58"/>
      <c r="E68" s="58"/>
      <c r="F68" s="58"/>
    </row>
    <row r="69" spans="2:6" ht="15">
      <c r="B69" s="58"/>
      <c r="C69" s="58"/>
      <c r="D69" s="58"/>
      <c r="E69" s="58"/>
      <c r="F69" s="58"/>
    </row>
    <row r="70" spans="2:6" ht="15">
      <c r="B70" s="58"/>
      <c r="C70" s="58"/>
      <c r="D70" s="58"/>
      <c r="E70" s="58"/>
      <c r="F70" s="58"/>
    </row>
  </sheetData>
  <sheetProtection/>
  <mergeCells count="2">
    <mergeCell ref="A4:A5"/>
    <mergeCell ref="B4:E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22.140625" style="2" customWidth="1"/>
    <col min="2" max="14" width="9.7109375" style="2" customWidth="1"/>
    <col min="15" max="16384" width="11.57421875" style="2" customWidth="1"/>
  </cols>
  <sheetData>
    <row r="1" spans="1:15" ht="1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"/>
    </row>
    <row r="2" spans="1:15" ht="15">
      <c r="A2" s="1" t="s">
        <v>262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</row>
    <row r="3" spans="1:15" ht="1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/>
    </row>
    <row r="4" spans="1:16" ht="15">
      <c r="A4" s="70" t="s">
        <v>75</v>
      </c>
      <c r="B4" s="71">
        <v>1996</v>
      </c>
      <c r="C4" s="71">
        <v>1997</v>
      </c>
      <c r="D4" s="71">
        <v>1998</v>
      </c>
      <c r="E4" s="71">
        <v>1999</v>
      </c>
      <c r="F4" s="71">
        <v>2000</v>
      </c>
      <c r="G4" s="71">
        <v>2001</v>
      </c>
      <c r="H4" s="71">
        <v>2002</v>
      </c>
      <c r="I4" s="71">
        <v>2003</v>
      </c>
      <c r="J4" s="71">
        <v>2004</v>
      </c>
      <c r="K4" s="71">
        <v>2005</v>
      </c>
      <c r="L4" s="71">
        <v>2006</v>
      </c>
      <c r="M4" s="71">
        <v>2007</v>
      </c>
      <c r="N4" s="71">
        <v>2008</v>
      </c>
      <c r="O4" s="71">
        <v>2009</v>
      </c>
      <c r="P4" s="71">
        <v>2010</v>
      </c>
    </row>
    <row r="5" spans="1:16" s="38" customFormat="1" ht="15">
      <c r="A5" s="72" t="s">
        <v>76</v>
      </c>
      <c r="B5" s="73">
        <v>152776.30000000002</v>
      </c>
      <c r="C5" s="73">
        <v>124052</v>
      </c>
      <c r="D5" s="73">
        <v>61603</v>
      </c>
      <c r="E5" s="73">
        <v>72655</v>
      </c>
      <c r="F5" s="73">
        <v>82401.8636</v>
      </c>
      <c r="G5" s="73">
        <v>57704</v>
      </c>
      <c r="H5" s="73">
        <v>87422.9509</v>
      </c>
      <c r="I5" s="73">
        <v>147874.01399999997</v>
      </c>
      <c r="J5" s="73">
        <v>160978.9638</v>
      </c>
      <c r="K5" s="73">
        <v>79844.37800000001</v>
      </c>
      <c r="L5" s="73">
        <v>77160.43699999999</v>
      </c>
      <c r="M5" s="73">
        <v>6836.516300000001</v>
      </c>
      <c r="N5" s="73">
        <v>24758.6898</v>
      </c>
      <c r="O5" s="73">
        <v>108228.71409999998</v>
      </c>
      <c r="P5" s="73">
        <v>46257.975000000006</v>
      </c>
    </row>
    <row r="6" spans="1:16" ht="15">
      <c r="A6" s="49" t="s">
        <v>257</v>
      </c>
      <c r="B6" s="74">
        <v>24855.191</v>
      </c>
      <c r="C6" s="74">
        <v>33823.799999999996</v>
      </c>
      <c r="D6" s="74">
        <v>37250</v>
      </c>
      <c r="E6" s="74">
        <v>21007.75</v>
      </c>
      <c r="F6" s="74">
        <v>33470</v>
      </c>
      <c r="G6" s="74">
        <v>49329</v>
      </c>
      <c r="H6" s="74">
        <v>78711.65000000002</v>
      </c>
      <c r="I6" s="75">
        <v>69758.85</v>
      </c>
      <c r="J6" s="75">
        <v>76019.55</v>
      </c>
      <c r="K6" s="75">
        <v>81953.34999999999</v>
      </c>
      <c r="L6" s="75">
        <v>59477.649999999994</v>
      </c>
      <c r="M6" s="75">
        <v>45714.399999999994</v>
      </c>
      <c r="N6" s="75">
        <v>50548.299999999996</v>
      </c>
      <c r="O6" s="75">
        <v>67438.9</v>
      </c>
      <c r="P6" s="75">
        <v>31095.450000000004</v>
      </c>
    </row>
    <row r="7" spans="1:16" ht="15">
      <c r="A7" s="46" t="s">
        <v>198</v>
      </c>
      <c r="B7" s="76">
        <v>0</v>
      </c>
      <c r="C7" s="76">
        <v>11657.699999999999</v>
      </c>
      <c r="D7" s="76">
        <v>16475.399999999998</v>
      </c>
      <c r="E7" s="76">
        <v>14900</v>
      </c>
      <c r="F7" s="76">
        <v>0</v>
      </c>
      <c r="G7" s="76">
        <v>0</v>
      </c>
      <c r="H7" s="76">
        <v>0</v>
      </c>
      <c r="I7" s="76">
        <v>2800</v>
      </c>
      <c r="J7" s="76">
        <v>0</v>
      </c>
      <c r="K7" s="76">
        <v>7265.95</v>
      </c>
      <c r="L7" s="76">
        <v>12935.25</v>
      </c>
      <c r="M7" s="76">
        <v>15002.15</v>
      </c>
      <c r="N7" s="76">
        <v>5699.6</v>
      </c>
      <c r="O7" s="76">
        <v>26441.95</v>
      </c>
      <c r="P7" s="76">
        <v>4000</v>
      </c>
    </row>
    <row r="8" spans="1:16" ht="15">
      <c r="A8" s="49" t="s">
        <v>263</v>
      </c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4119</v>
      </c>
      <c r="P8" s="75">
        <v>4000</v>
      </c>
    </row>
    <row r="9" spans="1:16" ht="15">
      <c r="A9" s="46" t="s">
        <v>264</v>
      </c>
      <c r="B9" s="76">
        <v>0</v>
      </c>
      <c r="C9" s="76">
        <v>3669.5</v>
      </c>
      <c r="D9" s="76">
        <v>123.5</v>
      </c>
      <c r="E9" s="76">
        <v>1725.3</v>
      </c>
      <c r="F9" s="76">
        <v>607.6</v>
      </c>
      <c r="G9" s="76">
        <v>2015.2</v>
      </c>
      <c r="H9" s="76">
        <v>4035.15</v>
      </c>
      <c r="I9" s="76">
        <v>170.475</v>
      </c>
      <c r="J9" s="76">
        <v>237.5</v>
      </c>
      <c r="K9" s="76">
        <v>109.5</v>
      </c>
      <c r="L9" s="76">
        <v>228.25</v>
      </c>
      <c r="M9" s="76">
        <v>3198.9500000000003</v>
      </c>
      <c r="N9" s="76">
        <v>296.3</v>
      </c>
      <c r="O9" s="76">
        <v>1191.25</v>
      </c>
      <c r="P9" s="76">
        <v>2650.45</v>
      </c>
    </row>
    <row r="10" spans="1:16" ht="15">
      <c r="A10" s="49" t="s">
        <v>265</v>
      </c>
      <c r="B10" s="74">
        <v>0</v>
      </c>
      <c r="C10" s="74">
        <v>0</v>
      </c>
      <c r="D10" s="74">
        <v>0</v>
      </c>
      <c r="E10" s="74">
        <v>0</v>
      </c>
      <c r="F10" s="74">
        <v>56000</v>
      </c>
      <c r="G10" s="74">
        <v>0</v>
      </c>
      <c r="H10" s="74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2246.65</v>
      </c>
      <c r="P10" s="75">
        <v>2600</v>
      </c>
    </row>
    <row r="11" spans="1:16" ht="15">
      <c r="A11" s="46" t="s">
        <v>266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1000</v>
      </c>
      <c r="N11" s="76">
        <v>5048</v>
      </c>
      <c r="O11" s="76">
        <v>3255</v>
      </c>
      <c r="P11" s="76">
        <v>2522.5</v>
      </c>
    </row>
    <row r="12" spans="1:16" ht="15">
      <c r="A12" s="49" t="s">
        <v>158</v>
      </c>
      <c r="B12" s="74">
        <v>205947</v>
      </c>
      <c r="C12" s="74">
        <v>217335.95</v>
      </c>
      <c r="D12" s="74">
        <v>203824.65</v>
      </c>
      <c r="E12" s="74">
        <v>233000</v>
      </c>
      <c r="F12" s="74">
        <v>105339</v>
      </c>
      <c r="G12" s="74">
        <v>383891</v>
      </c>
      <c r="H12" s="74">
        <v>296726.035</v>
      </c>
      <c r="I12" s="75">
        <v>136854</v>
      </c>
      <c r="J12" s="75">
        <v>206694</v>
      </c>
      <c r="K12" s="75">
        <v>62547.85</v>
      </c>
      <c r="L12" s="75">
        <v>6948</v>
      </c>
      <c r="M12" s="75">
        <v>42702.75</v>
      </c>
      <c r="N12" s="75">
        <v>15995.75</v>
      </c>
      <c r="O12" s="75">
        <v>11624</v>
      </c>
      <c r="P12" s="75">
        <v>2079</v>
      </c>
    </row>
    <row r="13" spans="1:16" ht="15">
      <c r="A13" s="46" t="s">
        <v>305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37875</v>
      </c>
      <c r="L13" s="76">
        <v>12125</v>
      </c>
      <c r="M13" s="76">
        <v>30</v>
      </c>
      <c r="N13" s="76">
        <v>285</v>
      </c>
      <c r="O13" s="76">
        <v>659.15</v>
      </c>
      <c r="P13" s="76">
        <v>599.325</v>
      </c>
    </row>
    <row r="14" spans="1:16" ht="15">
      <c r="A14" s="49" t="s">
        <v>267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5">
        <v>0</v>
      </c>
      <c r="J14" s="75">
        <v>0</v>
      </c>
      <c r="K14" s="75">
        <v>0</v>
      </c>
      <c r="L14" s="75">
        <v>0</v>
      </c>
      <c r="M14" s="75">
        <v>1240</v>
      </c>
      <c r="N14" s="75">
        <v>2162.5</v>
      </c>
      <c r="O14" s="75">
        <v>1510.1499999999999</v>
      </c>
      <c r="P14" s="75">
        <v>571.925</v>
      </c>
    </row>
    <row r="15" spans="1:16" ht="15">
      <c r="A15" s="46" t="s">
        <v>221</v>
      </c>
      <c r="B15" s="76">
        <v>0</v>
      </c>
      <c r="C15" s="76">
        <v>64000</v>
      </c>
      <c r="D15" s="76">
        <v>22000</v>
      </c>
      <c r="E15" s="76">
        <v>160950</v>
      </c>
      <c r="F15" s="76">
        <v>201049</v>
      </c>
      <c r="G15" s="76">
        <v>126000</v>
      </c>
      <c r="H15" s="76">
        <v>79783</v>
      </c>
      <c r="I15" s="76">
        <v>72550</v>
      </c>
      <c r="J15" s="76">
        <v>49300</v>
      </c>
      <c r="K15" s="76">
        <v>86276</v>
      </c>
      <c r="L15" s="76">
        <v>0</v>
      </c>
      <c r="M15" s="76">
        <v>751.5502</v>
      </c>
      <c r="N15" s="76">
        <v>1883.6351</v>
      </c>
      <c r="O15" s="76">
        <v>3306.4</v>
      </c>
      <c r="P15" s="76">
        <v>551.2</v>
      </c>
    </row>
    <row r="16" spans="1:16" ht="15">
      <c r="A16" s="49" t="s">
        <v>256</v>
      </c>
      <c r="B16" s="74">
        <v>0</v>
      </c>
      <c r="C16" s="74">
        <v>0</v>
      </c>
      <c r="D16" s="74">
        <v>0</v>
      </c>
      <c r="E16" s="74">
        <v>0</v>
      </c>
      <c r="F16" s="74">
        <v>14075</v>
      </c>
      <c r="G16" s="74">
        <v>198</v>
      </c>
      <c r="H16" s="74">
        <v>200</v>
      </c>
      <c r="I16" s="75">
        <v>207.2</v>
      </c>
      <c r="J16" s="75">
        <v>325</v>
      </c>
      <c r="K16" s="75">
        <v>320.3826</v>
      </c>
      <c r="L16" s="75">
        <v>0</v>
      </c>
      <c r="M16" s="75">
        <v>529.85</v>
      </c>
      <c r="N16" s="75">
        <v>527.652</v>
      </c>
      <c r="O16" s="75">
        <v>550.7950000000001</v>
      </c>
      <c r="P16" s="75">
        <v>526.864</v>
      </c>
    </row>
    <row r="17" spans="1:16" ht="15">
      <c r="A17" s="46" t="s">
        <v>268</v>
      </c>
      <c r="B17" s="76">
        <v>0</v>
      </c>
      <c r="C17" s="76">
        <v>0</v>
      </c>
      <c r="D17" s="76">
        <v>240</v>
      </c>
      <c r="E17" s="76">
        <v>500</v>
      </c>
      <c r="F17" s="76">
        <v>0</v>
      </c>
      <c r="G17" s="76">
        <v>0</v>
      </c>
      <c r="H17" s="76">
        <v>0</v>
      </c>
      <c r="I17" s="76">
        <v>0</v>
      </c>
      <c r="J17" s="76">
        <v>125</v>
      </c>
      <c r="K17" s="76">
        <v>0</v>
      </c>
      <c r="L17" s="76">
        <v>0</v>
      </c>
      <c r="M17" s="76">
        <v>0</v>
      </c>
      <c r="N17" s="76">
        <v>0</v>
      </c>
      <c r="O17" s="76">
        <v>3190.5000000000005</v>
      </c>
      <c r="P17" s="76">
        <v>475</v>
      </c>
    </row>
    <row r="18" spans="1:16" ht="15">
      <c r="A18" s="49" t="s">
        <v>44</v>
      </c>
      <c r="B18" s="74">
        <v>127222.16199999995</v>
      </c>
      <c r="C18" s="74">
        <v>31304.75</v>
      </c>
      <c r="D18" s="74">
        <v>17946.5</v>
      </c>
      <c r="E18" s="74">
        <v>44587.850000000035</v>
      </c>
      <c r="F18" s="74">
        <v>193802.2881</v>
      </c>
      <c r="G18" s="74">
        <v>19102.98700000008</v>
      </c>
      <c r="H18" s="74">
        <v>78625.951</v>
      </c>
      <c r="I18" s="75">
        <v>203591.36800000002</v>
      </c>
      <c r="J18" s="75">
        <v>73818.54599999991</v>
      </c>
      <c r="K18" s="75">
        <v>47517.48999999993</v>
      </c>
      <c r="L18" s="75">
        <v>127027.9876</v>
      </c>
      <c r="M18" s="75">
        <v>49754.71489999999</v>
      </c>
      <c r="N18" s="75">
        <v>12074.868299999987</v>
      </c>
      <c r="O18" s="75">
        <v>74417.82700000002</v>
      </c>
      <c r="P18" s="75">
        <v>2621.4830999999976</v>
      </c>
    </row>
    <row r="19" spans="1:16" ht="15">
      <c r="A19" s="77" t="s">
        <v>39</v>
      </c>
      <c r="B19" s="78">
        <f>SUM(B5:B18)</f>
        <v>510800.653</v>
      </c>
      <c r="C19" s="78">
        <f aca="true" t="shared" si="0" ref="C19:O19">SUM(C5:C18)</f>
        <v>485843.7</v>
      </c>
      <c r="D19" s="78">
        <f t="shared" si="0"/>
        <v>359463.05</v>
      </c>
      <c r="E19" s="78">
        <f t="shared" si="0"/>
        <v>549325.9</v>
      </c>
      <c r="F19" s="78">
        <f t="shared" si="0"/>
        <v>686744.7517</v>
      </c>
      <c r="G19" s="78">
        <f t="shared" si="0"/>
        <v>638240.187</v>
      </c>
      <c r="H19" s="78">
        <f t="shared" si="0"/>
        <v>625504.7369</v>
      </c>
      <c r="I19" s="79">
        <f t="shared" si="0"/>
        <v>633805.907</v>
      </c>
      <c r="J19" s="79">
        <f t="shared" si="0"/>
        <v>567498.5597999999</v>
      </c>
      <c r="K19" s="79">
        <f t="shared" si="0"/>
        <v>403709.9006</v>
      </c>
      <c r="L19" s="79">
        <f t="shared" si="0"/>
        <v>295902.5746</v>
      </c>
      <c r="M19" s="79">
        <f t="shared" si="0"/>
        <v>166760.88139999998</v>
      </c>
      <c r="N19" s="79">
        <f t="shared" si="0"/>
        <v>119280.2952</v>
      </c>
      <c r="O19" s="80">
        <f t="shared" si="0"/>
        <v>308180.2861</v>
      </c>
      <c r="P19" s="80">
        <f>SUM(P5:P18)</f>
        <v>100551.17210000001</v>
      </c>
    </row>
    <row r="20" spans="1:10" ht="15">
      <c r="A20" s="52"/>
      <c r="B20" s="52"/>
      <c r="C20" s="53"/>
      <c r="D20" s="52"/>
      <c r="E20" s="52"/>
      <c r="F20" s="52"/>
      <c r="G20" s="52"/>
      <c r="H20" s="52"/>
      <c r="I20" s="52"/>
      <c r="J20" s="52"/>
    </row>
    <row r="21" spans="1:14" ht="15">
      <c r="A21" s="39" t="s">
        <v>45</v>
      </c>
      <c r="C21" s="17"/>
      <c r="I21" s="46"/>
      <c r="N21" s="17"/>
    </row>
    <row r="22" spans="1:7" ht="15">
      <c r="A22" s="56" t="s">
        <v>77</v>
      </c>
      <c r="G22" s="55"/>
    </row>
    <row r="23" spans="1:14" ht="15">
      <c r="A23" s="25" t="s">
        <v>78</v>
      </c>
      <c r="M23" s="81"/>
      <c r="N23" s="81"/>
    </row>
    <row r="24" spans="1:14" ht="15">
      <c r="A24" s="48"/>
      <c r="M24" s="81"/>
      <c r="N24" s="81"/>
    </row>
    <row r="25" spans="1:13" ht="15">
      <c r="A25" s="57" t="s">
        <v>74</v>
      </c>
      <c r="M25" s="81"/>
    </row>
    <row r="31" spans="2:14" ht="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2:14" ht="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2:14" ht="1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ht="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ht="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8" spans="2:14" ht="15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2:14" ht="1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2:14" ht="1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2:14" ht="1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2:14" ht="1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2:14" ht="1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2:14" ht="1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 ht="1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2:14" ht="1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57421875" defaultRowHeight="15"/>
  <cols>
    <col min="1" max="1" width="23.140625" style="2" customWidth="1"/>
    <col min="2" max="14" width="9.7109375" style="2" customWidth="1"/>
    <col min="15" max="15" width="11.57421875" style="38" customWidth="1"/>
    <col min="16" max="16384" width="11.57421875" style="2" customWidth="1"/>
  </cols>
  <sheetData>
    <row r="1" spans="1:15" ht="15">
      <c r="A1" s="1" t="s">
        <v>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15">
      <c r="A2" s="84" t="s">
        <v>269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1:15" ht="15">
      <c r="A3" s="84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6" ht="15">
      <c r="A4" s="70" t="s">
        <v>75</v>
      </c>
      <c r="B4" s="71">
        <v>1996</v>
      </c>
      <c r="C4" s="71">
        <v>1997</v>
      </c>
      <c r="D4" s="71">
        <v>1998</v>
      </c>
      <c r="E4" s="71">
        <v>1999</v>
      </c>
      <c r="F4" s="71">
        <v>2000</v>
      </c>
      <c r="G4" s="71">
        <v>2001</v>
      </c>
      <c r="H4" s="71">
        <v>2002</v>
      </c>
      <c r="I4" s="71">
        <v>2003</v>
      </c>
      <c r="J4" s="71">
        <v>2004</v>
      </c>
      <c r="K4" s="71">
        <v>2005</v>
      </c>
      <c r="L4" s="71">
        <v>2006</v>
      </c>
      <c r="M4" s="71">
        <v>2007</v>
      </c>
      <c r="N4" s="71">
        <v>2008</v>
      </c>
      <c r="O4" s="71">
        <v>2009</v>
      </c>
      <c r="P4" s="71">
        <v>2010</v>
      </c>
    </row>
    <row r="5" spans="1:16" ht="15">
      <c r="A5" s="46" t="s">
        <v>256</v>
      </c>
      <c r="B5" s="76">
        <v>1038.3764560000002</v>
      </c>
      <c r="C5" s="76">
        <v>39453.032489</v>
      </c>
      <c r="D5" s="76">
        <v>8930.697958</v>
      </c>
      <c r="E5" s="76">
        <v>37670.067253</v>
      </c>
      <c r="F5" s="76">
        <v>58282.447080000005</v>
      </c>
      <c r="G5" s="76">
        <v>57076.884345000006</v>
      </c>
      <c r="H5" s="76">
        <v>80563.60268944001</v>
      </c>
      <c r="I5" s="76">
        <v>78305.440681</v>
      </c>
      <c r="J5" s="76">
        <v>158936.42066588002</v>
      </c>
      <c r="K5" s="76">
        <v>118724.43064430001</v>
      </c>
      <c r="L5" s="76">
        <v>90446.978024</v>
      </c>
      <c r="M5" s="76">
        <v>142089.42949500002</v>
      </c>
      <c r="N5" s="76">
        <v>136458.05342130002</v>
      </c>
      <c r="O5" s="76">
        <v>156884.02187874</v>
      </c>
      <c r="P5" s="76">
        <v>199997.35267954005</v>
      </c>
    </row>
    <row r="6" spans="1:16" ht="15">
      <c r="A6" s="49" t="s">
        <v>156</v>
      </c>
      <c r="B6" s="74">
        <v>111339.2017972</v>
      </c>
      <c r="C6" s="74">
        <v>110860.64106000001</v>
      </c>
      <c r="D6" s="74">
        <v>93533.985584</v>
      </c>
      <c r="E6" s="74">
        <v>205301.84788750001</v>
      </c>
      <c r="F6" s="74">
        <v>100399.168701</v>
      </c>
      <c r="G6" s="74">
        <v>107648.04406200002</v>
      </c>
      <c r="H6" s="74">
        <v>79744.233335</v>
      </c>
      <c r="I6" s="75">
        <v>3645.9711028</v>
      </c>
      <c r="J6" s="75">
        <v>60677.14888151799</v>
      </c>
      <c r="K6" s="75">
        <v>163854.09305478205</v>
      </c>
      <c r="L6" s="75">
        <v>128359.22868966601</v>
      </c>
      <c r="M6" s="75">
        <v>154075.2583045</v>
      </c>
      <c r="N6" s="75">
        <v>103445.02180586601</v>
      </c>
      <c r="O6" s="75">
        <v>85340.80334520001</v>
      </c>
      <c r="P6" s="75">
        <v>92907.245394782</v>
      </c>
    </row>
    <row r="7" spans="1:16" ht="15">
      <c r="A7" s="46" t="s">
        <v>258</v>
      </c>
      <c r="B7" s="76">
        <v>56110.463500000005</v>
      </c>
      <c r="C7" s="76">
        <v>57394.05360000001</v>
      </c>
      <c r="D7" s="76">
        <v>56872.0958</v>
      </c>
      <c r="E7" s="76">
        <v>649.7842</v>
      </c>
      <c r="F7" s="76">
        <v>67108.86</v>
      </c>
      <c r="G7" s="76">
        <v>14913.08</v>
      </c>
      <c r="H7" s="76">
        <v>0</v>
      </c>
      <c r="I7" s="17">
        <v>1661.7432000000001</v>
      </c>
      <c r="J7" s="17">
        <v>80601.682174</v>
      </c>
      <c r="K7" s="17">
        <v>67664.37223000001</v>
      </c>
      <c r="L7" s="17">
        <v>22296.11982</v>
      </c>
      <c r="M7" s="17">
        <v>0</v>
      </c>
      <c r="N7" s="17">
        <v>0</v>
      </c>
      <c r="O7" s="17">
        <v>82334.04946000001</v>
      </c>
      <c r="P7" s="17">
        <v>41459.960230000004</v>
      </c>
    </row>
    <row r="8" spans="1:16" ht="15">
      <c r="A8" s="49" t="s">
        <v>198</v>
      </c>
      <c r="B8" s="74">
        <v>63.9132</v>
      </c>
      <c r="C8" s="74">
        <v>87.34804</v>
      </c>
      <c r="D8" s="74">
        <v>3128.55114</v>
      </c>
      <c r="E8" s="74">
        <v>15576.712060000002</v>
      </c>
      <c r="F8" s="74">
        <v>10160.068360000001</v>
      </c>
      <c r="G8" s="74">
        <v>30320.42208</v>
      </c>
      <c r="H8" s="74">
        <v>46705.529598</v>
      </c>
      <c r="I8" s="75">
        <v>54099.328140000005</v>
      </c>
      <c r="J8" s="75">
        <v>36711.74208</v>
      </c>
      <c r="K8" s="75">
        <v>31729.708140000002</v>
      </c>
      <c r="L8" s="75">
        <v>51856.507430000005</v>
      </c>
      <c r="M8" s="75">
        <v>26527.706270000002</v>
      </c>
      <c r="N8" s="75">
        <v>21059.399400000002</v>
      </c>
      <c r="O8" s="75">
        <v>33366.205626</v>
      </c>
      <c r="P8" s="75">
        <v>39175.755723</v>
      </c>
    </row>
    <row r="9" spans="1:16" ht="15">
      <c r="A9" s="46" t="s">
        <v>201</v>
      </c>
      <c r="B9" s="76">
        <v>33847.3655</v>
      </c>
      <c r="C9" s="76">
        <v>268.43544</v>
      </c>
      <c r="D9" s="76">
        <v>0</v>
      </c>
      <c r="E9" s="76">
        <v>0</v>
      </c>
      <c r="F9" s="76">
        <v>0</v>
      </c>
      <c r="G9" s="76">
        <v>0</v>
      </c>
      <c r="H9" s="76">
        <v>249.26148</v>
      </c>
      <c r="I9" s="17">
        <v>20046.375180000003</v>
      </c>
      <c r="J9" s="17">
        <v>10503.1863742</v>
      </c>
      <c r="K9" s="17">
        <v>0</v>
      </c>
      <c r="L9" s="17">
        <v>63826.491092000004</v>
      </c>
      <c r="M9" s="17">
        <v>0</v>
      </c>
      <c r="N9" s="17">
        <v>27.69572</v>
      </c>
      <c r="O9" s="17">
        <v>83658.11792</v>
      </c>
      <c r="P9" s="17">
        <v>34542.42155</v>
      </c>
    </row>
    <row r="10" spans="1:16" ht="15">
      <c r="A10" s="49" t="s">
        <v>259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10409.32984</v>
      </c>
      <c r="H10" s="74">
        <v>4793.276956000001</v>
      </c>
      <c r="I10" s="75">
        <v>19994.1794</v>
      </c>
      <c r="J10" s="75">
        <v>5060.8602200000005</v>
      </c>
      <c r="K10" s="75">
        <v>19433.87368</v>
      </c>
      <c r="L10" s="75">
        <v>16762.30192</v>
      </c>
      <c r="M10" s="75">
        <v>23337.638675000002</v>
      </c>
      <c r="N10" s="75">
        <v>10097.486685</v>
      </c>
      <c r="O10" s="75">
        <v>13120.368001</v>
      </c>
      <c r="P10" s="75">
        <v>28865.331560000002</v>
      </c>
    </row>
    <row r="11" spans="1:16" ht="15">
      <c r="A11" s="46" t="s">
        <v>257</v>
      </c>
      <c r="B11" s="76">
        <v>3537.861925</v>
      </c>
      <c r="C11" s="76">
        <v>1352.8294</v>
      </c>
      <c r="D11" s="76">
        <v>3783.6614400000003</v>
      </c>
      <c r="E11" s="76">
        <v>14599.905320000002</v>
      </c>
      <c r="F11" s="76">
        <v>42392.773384</v>
      </c>
      <c r="G11" s="76">
        <v>30348.969976000004</v>
      </c>
      <c r="H11" s="76">
        <v>53140.736662</v>
      </c>
      <c r="I11" s="17">
        <v>72292.22052</v>
      </c>
      <c r="J11" s="17">
        <v>67743.73112</v>
      </c>
      <c r="K11" s="17">
        <v>68797.180439</v>
      </c>
      <c r="L11" s="17">
        <v>71878.43581099999</v>
      </c>
      <c r="M11" s="17">
        <v>49604.579089000006</v>
      </c>
      <c r="N11" s="17">
        <v>26008.41152</v>
      </c>
      <c r="O11" s="17">
        <v>42018.242032</v>
      </c>
      <c r="P11" s="17">
        <v>26438.068006999998</v>
      </c>
    </row>
    <row r="12" spans="1:16" ht="15">
      <c r="A12" s="49" t="s">
        <v>154</v>
      </c>
      <c r="B12" s="74">
        <v>21902.840596000005</v>
      </c>
      <c r="C12" s="74">
        <v>143356.34890200003</v>
      </c>
      <c r="D12" s="74">
        <v>173750.21790099997</v>
      </c>
      <c r="E12" s="74">
        <v>22061.558376000005</v>
      </c>
      <c r="F12" s="74">
        <v>27543.39354</v>
      </c>
      <c r="G12" s="74">
        <v>12201.02988</v>
      </c>
      <c r="H12" s="74">
        <v>59087.7534</v>
      </c>
      <c r="I12" s="75">
        <v>12889.162</v>
      </c>
      <c r="J12" s="75">
        <v>14070.011631</v>
      </c>
      <c r="K12" s="75">
        <v>26676.304460000003</v>
      </c>
      <c r="L12" s="75">
        <v>8528.15132</v>
      </c>
      <c r="M12" s="75">
        <v>11849.587278022</v>
      </c>
      <c r="N12" s="75">
        <v>8576.709373700001</v>
      </c>
      <c r="O12" s="75">
        <v>5860.84044</v>
      </c>
      <c r="P12" s="75">
        <v>19519.251063</v>
      </c>
    </row>
    <row r="13" spans="1:16" ht="15">
      <c r="A13" s="46" t="s">
        <v>229</v>
      </c>
      <c r="B13" s="76">
        <v>0</v>
      </c>
      <c r="C13" s="76">
        <v>0</v>
      </c>
      <c r="D13" s="76">
        <v>0</v>
      </c>
      <c r="E13" s="76">
        <v>22.902230000000003</v>
      </c>
      <c r="F13" s="76">
        <v>182.15262</v>
      </c>
      <c r="G13" s="76">
        <v>166.17432000000002</v>
      </c>
      <c r="H13" s="76">
        <v>154.45690000000002</v>
      </c>
      <c r="I13" s="17">
        <v>11452.18022</v>
      </c>
      <c r="J13" s="17">
        <v>14393.25264</v>
      </c>
      <c r="K13" s="17">
        <v>16740.99752</v>
      </c>
      <c r="L13" s="17">
        <v>14989.77584</v>
      </c>
      <c r="M13" s="17">
        <v>5174.4765852</v>
      </c>
      <c r="N13" s="17">
        <v>2158.9452872</v>
      </c>
      <c r="O13" s="17">
        <v>26170.0959377</v>
      </c>
      <c r="P13" s="17">
        <v>19319.506334700003</v>
      </c>
    </row>
    <row r="14" spans="1:16" ht="15">
      <c r="A14" s="49" t="s">
        <v>303</v>
      </c>
      <c r="B14" s="74">
        <v>13181.618151</v>
      </c>
      <c r="C14" s="74">
        <v>2902.7245000000003</v>
      </c>
      <c r="D14" s="74">
        <v>11184.810000000001</v>
      </c>
      <c r="E14" s="74">
        <v>13528.294</v>
      </c>
      <c r="F14" s="74">
        <v>2130.44</v>
      </c>
      <c r="G14" s="74">
        <v>905.437</v>
      </c>
      <c r="H14" s="74">
        <v>46329.71998200001</v>
      </c>
      <c r="I14" s="75">
        <v>3216.8845085000003</v>
      </c>
      <c r="J14" s="75">
        <v>4041.9772900000003</v>
      </c>
      <c r="K14" s="75">
        <v>7213.179838800001</v>
      </c>
      <c r="L14" s="75">
        <v>5500.57451424</v>
      </c>
      <c r="M14" s="75">
        <v>5334.089150000001</v>
      </c>
      <c r="N14" s="75">
        <v>7464.582411</v>
      </c>
      <c r="O14" s="75">
        <v>5728.859682</v>
      </c>
      <c r="P14" s="75">
        <v>13497.668925</v>
      </c>
    </row>
    <row r="15" spans="1:16" ht="15">
      <c r="A15" s="46" t="s">
        <v>76</v>
      </c>
      <c r="B15" s="76">
        <v>0</v>
      </c>
      <c r="C15" s="76">
        <v>0</v>
      </c>
      <c r="D15" s="76">
        <v>0</v>
      </c>
      <c r="E15" s="76">
        <v>0</v>
      </c>
      <c r="F15" s="76">
        <v>166.17432000000002</v>
      </c>
      <c r="G15" s="76">
        <v>6178.276000000001</v>
      </c>
      <c r="H15" s="76">
        <v>12963.727400000002</v>
      </c>
      <c r="I15" s="76">
        <v>8326.079086</v>
      </c>
      <c r="J15" s="76">
        <v>1080.13308</v>
      </c>
      <c r="K15" s="76">
        <v>138.50416528</v>
      </c>
      <c r="L15" s="76">
        <v>26986.664828760004</v>
      </c>
      <c r="M15" s="76">
        <v>558.17528</v>
      </c>
      <c r="N15" s="76">
        <v>9045.058272848</v>
      </c>
      <c r="O15" s="76">
        <v>14536.557112688</v>
      </c>
      <c r="P15" s="76">
        <v>12495.720862560003</v>
      </c>
    </row>
    <row r="16" spans="1:16" ht="15">
      <c r="A16" s="49" t="s">
        <v>304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48619.303850000004</v>
      </c>
      <c r="P16" s="75">
        <v>7638.1600100000005</v>
      </c>
    </row>
    <row r="17" spans="1:16" ht="15">
      <c r="A17" s="46" t="s">
        <v>270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16191.344000000001</v>
      </c>
      <c r="K17" s="76">
        <v>23360.2746</v>
      </c>
      <c r="L17" s="76">
        <v>2797.2677200000003</v>
      </c>
      <c r="M17" s="76">
        <v>498.52296</v>
      </c>
      <c r="N17" s="76">
        <v>0</v>
      </c>
      <c r="O17" s="76">
        <v>18444.177778</v>
      </c>
      <c r="P17" s="76">
        <v>7083.713000000001</v>
      </c>
    </row>
    <row r="18" spans="1:16" ht="15">
      <c r="A18" s="49" t="s">
        <v>44</v>
      </c>
      <c r="B18" s="74">
        <v>74194.82061419997</v>
      </c>
      <c r="C18" s="74">
        <v>46231.666480999964</v>
      </c>
      <c r="D18" s="74">
        <v>67085.63820400002</v>
      </c>
      <c r="E18" s="74">
        <v>26756.728569999977</v>
      </c>
      <c r="F18" s="74">
        <v>50238.864338000014</v>
      </c>
      <c r="G18" s="74">
        <v>23088.989696500008</v>
      </c>
      <c r="H18" s="74">
        <v>117992.34222100012</v>
      </c>
      <c r="I18" s="75">
        <v>367520.86222280003</v>
      </c>
      <c r="J18" s="75">
        <v>195272.3595211999</v>
      </c>
      <c r="K18" s="75">
        <v>231598.76359230012</v>
      </c>
      <c r="L18" s="75">
        <v>125433.87849077804</v>
      </c>
      <c r="M18" s="75">
        <v>130569.8375729539</v>
      </c>
      <c r="N18" s="75">
        <v>34820.32477188198</v>
      </c>
      <c r="O18" s="75">
        <v>129676.85704259004</v>
      </c>
      <c r="P18" s="75">
        <v>50904.456402800046</v>
      </c>
    </row>
    <row r="19" spans="1:16" ht="15">
      <c r="A19" s="77" t="s">
        <v>39</v>
      </c>
      <c r="B19" s="78">
        <f aca="true" t="shared" si="0" ref="B19:P19">SUM(B5:B14)+SUM(B15:B18)</f>
        <v>315216.4617394</v>
      </c>
      <c r="C19" s="78">
        <f t="shared" si="0"/>
        <v>401907.07991200004</v>
      </c>
      <c r="D19" s="78">
        <f t="shared" si="0"/>
        <v>418269.65802699997</v>
      </c>
      <c r="E19" s="78">
        <f t="shared" si="0"/>
        <v>336167.7998965</v>
      </c>
      <c r="F19" s="78">
        <f t="shared" si="0"/>
        <v>358604.342343</v>
      </c>
      <c r="G19" s="78">
        <f t="shared" si="0"/>
        <v>293256.6371995</v>
      </c>
      <c r="H19" s="78">
        <f t="shared" si="0"/>
        <v>501724.64062344003</v>
      </c>
      <c r="I19" s="80">
        <f t="shared" si="0"/>
        <v>653450.4262611</v>
      </c>
      <c r="J19" s="80">
        <f t="shared" si="0"/>
        <v>665283.8496777979</v>
      </c>
      <c r="K19" s="80">
        <f t="shared" si="0"/>
        <v>775931.6823644622</v>
      </c>
      <c r="L19" s="80">
        <f t="shared" si="0"/>
        <v>629662.3755004441</v>
      </c>
      <c r="M19" s="80">
        <f t="shared" si="0"/>
        <v>549619.300659676</v>
      </c>
      <c r="N19" s="80">
        <f t="shared" si="0"/>
        <v>359161.68866879604</v>
      </c>
      <c r="O19" s="80">
        <f t="shared" si="0"/>
        <v>745758.500105918</v>
      </c>
      <c r="P19" s="80">
        <f t="shared" si="0"/>
        <v>593844.6117423822</v>
      </c>
    </row>
    <row r="20" spans="1:10" ht="15">
      <c r="A20" s="52"/>
      <c r="B20" s="52"/>
      <c r="C20" s="53"/>
      <c r="D20" s="52"/>
      <c r="E20" s="52"/>
      <c r="F20" s="52"/>
      <c r="G20" s="52"/>
      <c r="H20" s="52"/>
      <c r="I20" s="52"/>
      <c r="J20" s="52"/>
    </row>
    <row r="21" spans="1:14" ht="15">
      <c r="A21" s="39" t="s">
        <v>45</v>
      </c>
      <c r="C21" s="17"/>
      <c r="N21" s="17"/>
    </row>
    <row r="22" ht="15">
      <c r="A22" s="56" t="s">
        <v>77</v>
      </c>
    </row>
    <row r="23" spans="1:14" ht="15">
      <c r="A23" s="25" t="s">
        <v>78</v>
      </c>
      <c r="N23" s="17"/>
    </row>
    <row r="24" ht="15">
      <c r="A24" s="48"/>
    </row>
    <row r="25" ht="15">
      <c r="A25" s="57" t="s">
        <v>74</v>
      </c>
    </row>
    <row r="29" spans="1:15" ht="1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85"/>
    </row>
    <row r="30" spans="1:15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85"/>
    </row>
    <row r="31" spans="1:15" ht="1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85"/>
    </row>
    <row r="32" spans="1:15" ht="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85"/>
    </row>
    <row r="33" spans="1:15" ht="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85"/>
    </row>
    <row r="34" spans="1:15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85"/>
    </row>
    <row r="35" spans="1:15" ht="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85"/>
    </row>
    <row r="36" spans="1:15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85"/>
    </row>
    <row r="37" spans="1:15" ht="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85"/>
    </row>
    <row r="38" spans="1:15" ht="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85"/>
    </row>
    <row r="39" spans="1:15" ht="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85"/>
    </row>
    <row r="40" spans="1:15" ht="1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85"/>
    </row>
    <row r="41" spans="1:15" ht="1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85"/>
    </row>
    <row r="42" spans="1:15" ht="1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85"/>
    </row>
    <row r="43" spans="1:15" ht="1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85"/>
    </row>
    <row r="44" spans="1:15" ht="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85"/>
    </row>
    <row r="45" spans="1:15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85"/>
    </row>
    <row r="46" spans="1:15" ht="1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85"/>
    </row>
    <row r="47" spans="1:15" ht="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85"/>
    </row>
    <row r="48" spans="1:15" ht="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85"/>
    </row>
    <row r="49" spans="1:15" ht="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85"/>
    </row>
    <row r="50" spans="1:15" ht="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85"/>
    </row>
    <row r="51" spans="1:15" ht="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85"/>
    </row>
    <row r="52" spans="1:15" ht="1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85"/>
    </row>
    <row r="53" spans="1:15" ht="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85"/>
    </row>
    <row r="54" spans="1:15" ht="1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85"/>
    </row>
    <row r="55" spans="1:15" ht="1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85"/>
    </row>
    <row r="56" spans="1:15" ht="1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85"/>
    </row>
    <row r="57" spans="1:15" ht="1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85"/>
    </row>
    <row r="58" spans="1:15" ht="1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85"/>
    </row>
    <row r="59" spans="1:15" ht="1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85"/>
    </row>
    <row r="60" spans="1:15" ht="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85"/>
    </row>
    <row r="61" spans="1:15" ht="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85"/>
    </row>
    <row r="62" spans="1:15" ht="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85"/>
    </row>
    <row r="63" spans="1:15" ht="1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85"/>
    </row>
    <row r="64" spans="1:15" ht="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85"/>
    </row>
    <row r="65" spans="1:15" ht="1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85"/>
    </row>
    <row r="66" spans="1:15" ht="1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85"/>
    </row>
    <row r="67" spans="1:15" ht="1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85"/>
    </row>
    <row r="68" spans="1:15" ht="1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85"/>
    </row>
    <row r="69" spans="1:15" ht="1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85"/>
    </row>
    <row r="70" spans="1:15" ht="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85"/>
    </row>
    <row r="71" spans="1:15" ht="1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85"/>
    </row>
    <row r="72" spans="1:15" ht="1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85"/>
    </row>
    <row r="73" spans="1:15" ht="1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85"/>
    </row>
    <row r="74" spans="1:15" ht="1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85"/>
    </row>
    <row r="75" spans="1:15" ht="1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85"/>
    </row>
    <row r="76" spans="1:15" ht="1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85"/>
    </row>
    <row r="77" spans="1:15" ht="1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85"/>
    </row>
    <row r="78" spans="1:15" ht="1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85"/>
    </row>
    <row r="79" spans="1:15" ht="1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85"/>
    </row>
    <row r="80" spans="1:15" ht="1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85"/>
    </row>
    <row r="81" spans="1:15" ht="1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85"/>
    </row>
    <row r="82" spans="1:15" ht="1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85"/>
    </row>
    <row r="83" spans="1:15" ht="1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85"/>
    </row>
    <row r="84" spans="1:15" ht="1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85"/>
    </row>
    <row r="85" spans="1:15" ht="1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85"/>
    </row>
    <row r="86" spans="1:15" ht="1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85"/>
    </row>
    <row r="87" spans="1:15" ht="1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85"/>
    </row>
    <row r="88" spans="1:15" ht="1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85"/>
    </row>
    <row r="89" spans="1:15" ht="1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85"/>
    </row>
    <row r="90" spans="1:15" ht="1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85"/>
    </row>
    <row r="91" spans="1:15" ht="1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85"/>
    </row>
    <row r="92" spans="1:15" ht="1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85"/>
    </row>
    <row r="93" spans="1:15" ht="1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85"/>
    </row>
    <row r="94" spans="1:15" ht="1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85"/>
    </row>
    <row r="95" spans="1:15" ht="1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85"/>
    </row>
    <row r="96" spans="1:15" ht="1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85"/>
    </row>
    <row r="97" spans="1:15" ht="1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85"/>
    </row>
    <row r="98" spans="1:15" ht="1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85"/>
    </row>
    <row r="99" spans="1:15" ht="1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85"/>
    </row>
    <row r="100" spans="1:15" ht="1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85"/>
    </row>
    <row r="101" spans="1:15" ht="1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85"/>
    </row>
    <row r="102" spans="1:15" ht="1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85"/>
    </row>
    <row r="103" spans="1:15" ht="1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85"/>
    </row>
    <row r="104" spans="1:15" ht="1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85"/>
    </row>
    <row r="105" spans="1:15" ht="1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85"/>
    </row>
    <row r="106" spans="1:15" ht="1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85"/>
    </row>
    <row r="107" spans="1:15" ht="1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85"/>
    </row>
    <row r="108" spans="1:15" ht="1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85"/>
    </row>
    <row r="109" spans="1:15" ht="1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85"/>
    </row>
    <row r="110" spans="1:15" ht="1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85"/>
    </row>
    <row r="111" spans="1:15" ht="1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85"/>
    </row>
    <row r="112" spans="1:15" ht="1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85"/>
    </row>
    <row r="113" spans="1:15" ht="1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85"/>
    </row>
    <row r="114" spans="1:15" ht="1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85"/>
    </row>
    <row r="115" spans="1:15" ht="1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85"/>
    </row>
    <row r="116" spans="1:15" ht="1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85"/>
    </row>
    <row r="117" spans="1:15" ht="1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85"/>
    </row>
    <row r="118" spans="1:15" ht="1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85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3.57421875" style="2" customWidth="1"/>
    <col min="2" max="2" width="18.8515625" style="2" customWidth="1"/>
    <col min="3" max="3" width="21.140625" style="2" customWidth="1"/>
    <col min="4" max="4" width="53.00390625" style="2" customWidth="1"/>
    <col min="5" max="5" width="14.7109375" style="2" customWidth="1"/>
    <col min="6" max="16384" width="11.57421875" style="2" customWidth="1"/>
  </cols>
  <sheetData>
    <row r="1" spans="1:5" ht="15">
      <c r="A1" s="1" t="s">
        <v>6</v>
      </c>
      <c r="B1" s="5"/>
      <c r="C1" s="5"/>
      <c r="D1" s="5"/>
      <c r="E1" s="5"/>
    </row>
    <row r="2" spans="1:5" ht="15">
      <c r="A2" s="1" t="s">
        <v>271</v>
      </c>
      <c r="B2" s="5"/>
      <c r="C2" s="5"/>
      <c r="D2" s="5"/>
      <c r="E2" s="5"/>
    </row>
    <row r="3" spans="1:5" ht="15">
      <c r="A3" s="1" t="s">
        <v>79</v>
      </c>
      <c r="B3" s="5"/>
      <c r="C3" s="5"/>
      <c r="D3" s="5"/>
      <c r="E3" s="5"/>
    </row>
    <row r="4" spans="1:4" ht="17.25">
      <c r="A4" s="60" t="s">
        <v>52</v>
      </c>
      <c r="B4" s="60" t="s">
        <v>80</v>
      </c>
      <c r="C4" s="86" t="s">
        <v>81</v>
      </c>
      <c r="D4" s="87" t="s">
        <v>82</v>
      </c>
    </row>
    <row r="5" spans="1:7" ht="15">
      <c r="A5" s="88">
        <v>2005</v>
      </c>
      <c r="B5" s="47">
        <v>27033.89579617834</v>
      </c>
      <c r="C5" s="47">
        <v>22602.06535031847</v>
      </c>
      <c r="D5" s="89" t="s">
        <v>83</v>
      </c>
      <c r="G5" s="17"/>
    </row>
    <row r="6" spans="1:7" ht="15">
      <c r="A6" s="90">
        <v>2006</v>
      </c>
      <c r="B6" s="50">
        <v>265683.8430573249</v>
      </c>
      <c r="C6" s="50">
        <v>262470.3001273885</v>
      </c>
      <c r="D6" s="91" t="s">
        <v>84</v>
      </c>
      <c r="G6" s="17"/>
    </row>
    <row r="7" spans="1:7" ht="30">
      <c r="A7" s="88">
        <v>2007</v>
      </c>
      <c r="B7" s="47">
        <v>271772.57770700636</v>
      </c>
      <c r="C7" s="47">
        <v>283132.26751592354</v>
      </c>
      <c r="D7" s="89" t="s">
        <v>85</v>
      </c>
      <c r="G7" s="17"/>
    </row>
    <row r="8" spans="1:7" ht="15">
      <c r="A8" s="90">
        <v>2008</v>
      </c>
      <c r="B8" s="50">
        <v>255584.44662420385</v>
      </c>
      <c r="C8" s="50">
        <v>247096.6402547771</v>
      </c>
      <c r="D8" s="91"/>
      <c r="G8" s="17"/>
    </row>
    <row r="9" spans="1:7" ht="30">
      <c r="A9" s="88">
        <v>2009</v>
      </c>
      <c r="B9" s="47">
        <v>324563.2286624203</v>
      </c>
      <c r="C9" s="47">
        <v>338360.2667515922</v>
      </c>
      <c r="D9" s="89" t="s">
        <v>86</v>
      </c>
      <c r="G9" s="17"/>
    </row>
    <row r="10" spans="1:7" ht="15">
      <c r="A10" s="90">
        <v>2010</v>
      </c>
      <c r="B10" s="50">
        <v>287061.9864968153</v>
      </c>
      <c r="C10" s="50">
        <v>292088.9793630573</v>
      </c>
      <c r="D10" s="91" t="s">
        <v>87</v>
      </c>
      <c r="G10" s="17"/>
    </row>
    <row r="11" spans="1:5" ht="15">
      <c r="A11" s="52"/>
      <c r="B11" s="52"/>
      <c r="C11" s="53"/>
      <c r="D11" s="52"/>
      <c r="E11" s="52"/>
    </row>
    <row r="12" ht="15">
      <c r="A12" s="56" t="s">
        <v>77</v>
      </c>
    </row>
    <row r="13" ht="17.25">
      <c r="A13" s="25" t="s">
        <v>88</v>
      </c>
    </row>
    <row r="14" ht="15">
      <c r="A14" s="25" t="s">
        <v>89</v>
      </c>
    </row>
    <row r="15" ht="15">
      <c r="A15" s="25" t="s">
        <v>90</v>
      </c>
    </row>
    <row r="16" ht="17.25">
      <c r="A16" s="25" t="s">
        <v>91</v>
      </c>
    </row>
    <row r="17" ht="15">
      <c r="A17" s="25" t="s">
        <v>92</v>
      </c>
    </row>
    <row r="18" ht="17.25">
      <c r="A18" s="25" t="s">
        <v>93</v>
      </c>
    </row>
    <row r="19" ht="17.25">
      <c r="A19" s="25" t="s">
        <v>94</v>
      </c>
    </row>
    <row r="20" ht="15">
      <c r="A20" s="25" t="s">
        <v>95</v>
      </c>
    </row>
    <row r="21" ht="15">
      <c r="A21" s="25"/>
    </row>
    <row r="22" ht="15">
      <c r="A22" s="57" t="s">
        <v>74</v>
      </c>
    </row>
    <row r="24" spans="2:3" ht="15">
      <c r="B24" s="54"/>
      <c r="C24" s="17"/>
    </row>
    <row r="25" spans="2:4" ht="15">
      <c r="B25" s="54"/>
      <c r="C25" s="17"/>
      <c r="D25" s="55"/>
    </row>
    <row r="26" spans="2:3" ht="15">
      <c r="B26" s="17"/>
      <c r="C26" s="17"/>
    </row>
    <row r="27" spans="2:3" ht="15">
      <c r="B27" s="17"/>
      <c r="C27" s="17"/>
    </row>
    <row r="28" spans="2:3" ht="15">
      <c r="B28" s="17"/>
      <c r="C28" s="17"/>
    </row>
    <row r="30" spans="2:3" ht="15">
      <c r="B30" s="62"/>
      <c r="C30" s="62"/>
    </row>
    <row r="31" spans="2:3" ht="15">
      <c r="B31" s="62"/>
      <c r="C31" s="62"/>
    </row>
    <row r="32" spans="2:3" ht="15">
      <c r="B32" s="62"/>
      <c r="C32" s="62"/>
    </row>
    <row r="33" spans="2:3" ht="15">
      <c r="B33" s="62"/>
      <c r="C33" s="62"/>
    </row>
    <row r="34" ht="15">
      <c r="B34" s="62"/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3.57421875" style="2" customWidth="1"/>
    <col min="2" max="2" width="17.140625" style="2" customWidth="1"/>
    <col min="3" max="4" width="14.7109375" style="2" customWidth="1"/>
    <col min="5" max="16384" width="11.57421875" style="2" customWidth="1"/>
  </cols>
  <sheetData>
    <row r="1" spans="1:4" ht="15">
      <c r="A1" s="1" t="s">
        <v>7</v>
      </c>
      <c r="B1" s="5"/>
      <c r="C1" s="5"/>
      <c r="D1" s="5"/>
    </row>
    <row r="2" spans="1:4" ht="15">
      <c r="A2" s="1" t="s">
        <v>272</v>
      </c>
      <c r="B2" s="5"/>
      <c r="C2" s="5"/>
      <c r="D2" s="5"/>
    </row>
    <row r="3" spans="1:4" ht="15">
      <c r="A3" s="1" t="s">
        <v>96</v>
      </c>
      <c r="B3" s="5"/>
      <c r="C3" s="5"/>
      <c r="D3" s="5"/>
    </row>
    <row r="4" spans="1:4" ht="15">
      <c r="A4" s="60" t="s">
        <v>52</v>
      </c>
      <c r="B4" s="92" t="s">
        <v>53</v>
      </c>
      <c r="C4" s="92" t="s">
        <v>97</v>
      </c>
      <c r="D4" s="92" t="s">
        <v>57</v>
      </c>
    </row>
    <row r="5" spans="1:12" ht="15">
      <c r="A5" s="72">
        <v>1990</v>
      </c>
      <c r="B5" s="73">
        <v>394883.9429999999</v>
      </c>
      <c r="C5" s="73">
        <v>369484</v>
      </c>
      <c r="D5" s="73">
        <v>25401</v>
      </c>
      <c r="E5" s="48"/>
      <c r="G5" s="93"/>
      <c r="H5" s="93"/>
      <c r="I5" s="93"/>
      <c r="J5" s="58"/>
      <c r="K5" s="58"/>
      <c r="L5" s="58"/>
    </row>
    <row r="6" spans="1:12" ht="15">
      <c r="A6" s="49">
        <v>1991</v>
      </c>
      <c r="B6" s="74">
        <v>418660.68400000007</v>
      </c>
      <c r="C6" s="74">
        <v>402901</v>
      </c>
      <c r="D6" s="74">
        <v>12760</v>
      </c>
      <c r="E6" s="48"/>
      <c r="G6" s="93"/>
      <c r="H6" s="93"/>
      <c r="I6" s="93"/>
      <c r="J6" s="58"/>
      <c r="K6" s="58"/>
      <c r="L6" s="58"/>
    </row>
    <row r="7" spans="1:12" ht="15">
      <c r="A7" s="72">
        <v>1992</v>
      </c>
      <c r="B7" s="73">
        <v>451758.52699999994</v>
      </c>
      <c r="C7" s="73">
        <v>388896</v>
      </c>
      <c r="D7" s="73">
        <v>63363</v>
      </c>
      <c r="E7" s="48"/>
      <c r="G7" s="93"/>
      <c r="H7" s="93"/>
      <c r="I7" s="93"/>
      <c r="J7" s="58"/>
      <c r="K7" s="58"/>
      <c r="L7" s="58"/>
    </row>
    <row r="8" spans="1:12" ht="15">
      <c r="A8" s="49">
        <v>1993</v>
      </c>
      <c r="B8" s="74">
        <v>451104.37700000004</v>
      </c>
      <c r="C8" s="74">
        <v>255712</v>
      </c>
      <c r="D8" s="74">
        <v>195394</v>
      </c>
      <c r="E8" s="48"/>
      <c r="G8" s="93"/>
      <c r="H8" s="93"/>
      <c r="I8" s="93"/>
      <c r="J8" s="58"/>
      <c r="K8" s="58"/>
      <c r="L8" s="58"/>
    </row>
    <row r="9" spans="1:12" ht="15">
      <c r="A9" s="72">
        <v>1994</v>
      </c>
      <c r="B9" s="73">
        <v>483984.90800000017</v>
      </c>
      <c r="C9" s="73">
        <v>286237</v>
      </c>
      <c r="D9" s="73">
        <v>197748</v>
      </c>
      <c r="E9" s="48"/>
      <c r="G9" s="93"/>
      <c r="H9" s="93"/>
      <c r="I9" s="93"/>
      <c r="J9" s="58"/>
      <c r="K9" s="58"/>
      <c r="L9" s="58"/>
    </row>
    <row r="10" spans="1:12" ht="15">
      <c r="A10" s="49">
        <v>1995</v>
      </c>
      <c r="B10" s="74">
        <v>464577.15000000014</v>
      </c>
      <c r="C10" s="74">
        <v>368055</v>
      </c>
      <c r="D10" s="74">
        <v>96522</v>
      </c>
      <c r="E10" s="48"/>
      <c r="G10" s="93"/>
      <c r="H10" s="93"/>
      <c r="I10" s="93"/>
      <c r="J10" s="58"/>
      <c r="K10" s="58"/>
      <c r="L10" s="58"/>
    </row>
    <row r="11" spans="1:12" ht="15">
      <c r="A11" s="72">
        <v>1996</v>
      </c>
      <c r="B11" s="73">
        <v>470802.02000000014</v>
      </c>
      <c r="C11" s="73">
        <v>413694</v>
      </c>
      <c r="D11" s="73">
        <v>57108.453</v>
      </c>
      <c r="E11" s="48"/>
      <c r="G11" s="93"/>
      <c r="H11" s="93"/>
      <c r="I11" s="93"/>
      <c r="J11" s="58"/>
      <c r="K11" s="58"/>
      <c r="L11" s="58"/>
    </row>
    <row r="12" spans="1:12" ht="15">
      <c r="A12" s="49">
        <v>1997</v>
      </c>
      <c r="B12" s="74">
        <v>466929.84</v>
      </c>
      <c r="C12" s="74">
        <v>312604</v>
      </c>
      <c r="D12" s="74">
        <v>154326.22899999996</v>
      </c>
      <c r="E12" s="48"/>
      <c r="G12" s="93"/>
      <c r="H12" s="93"/>
      <c r="I12" s="93"/>
      <c r="J12" s="58"/>
      <c r="K12" s="58"/>
      <c r="L12" s="58"/>
    </row>
    <row r="13" spans="1:12" ht="15">
      <c r="A13" s="72">
        <v>1998</v>
      </c>
      <c r="B13" s="73">
        <v>492384.77999999997</v>
      </c>
      <c r="C13" s="73">
        <v>309947</v>
      </c>
      <c r="D13" s="73">
        <v>182437.30299999996</v>
      </c>
      <c r="E13" s="48"/>
      <c r="G13" s="93"/>
      <c r="H13" s="93"/>
      <c r="I13" s="93"/>
      <c r="J13" s="58"/>
      <c r="K13" s="58"/>
      <c r="L13" s="58"/>
    </row>
    <row r="14" spans="1:12" ht="15">
      <c r="A14" s="49">
        <v>1999</v>
      </c>
      <c r="B14" s="74">
        <v>459228.95999999996</v>
      </c>
      <c r="C14" s="74">
        <v>329277.143</v>
      </c>
      <c r="D14" s="74">
        <v>129951.81699999998</v>
      </c>
      <c r="E14" s="48"/>
      <c r="G14" s="93"/>
      <c r="H14" s="93"/>
      <c r="I14" s="93"/>
      <c r="J14" s="58"/>
      <c r="K14" s="58"/>
      <c r="L14" s="58"/>
    </row>
    <row r="15" spans="1:12" ht="15">
      <c r="A15" s="72">
        <v>2000</v>
      </c>
      <c r="B15" s="73">
        <v>489251.26710000203</v>
      </c>
      <c r="C15" s="73">
        <v>400098.2671000018</v>
      </c>
      <c r="D15" s="73">
        <v>89153</v>
      </c>
      <c r="E15" s="48"/>
      <c r="G15" s="93"/>
      <c r="H15" s="93"/>
      <c r="I15" s="93"/>
      <c r="J15" s="58"/>
      <c r="K15" s="58"/>
      <c r="L15" s="58"/>
    </row>
    <row r="16" spans="1:12" ht="15">
      <c r="A16" s="49">
        <v>2001</v>
      </c>
      <c r="B16" s="74">
        <v>480264.40580000036</v>
      </c>
      <c r="C16" s="74">
        <v>402755.80549999967</v>
      </c>
      <c r="D16" s="74">
        <v>28505.111</v>
      </c>
      <c r="G16" s="93"/>
      <c r="H16" s="93"/>
      <c r="I16" s="93"/>
      <c r="J16" s="58"/>
      <c r="K16" s="58"/>
      <c r="L16" s="58"/>
    </row>
    <row r="17" spans="1:12" ht="15">
      <c r="A17" s="72">
        <v>2002</v>
      </c>
      <c r="B17" s="73">
        <v>572487.1182000003</v>
      </c>
      <c r="C17" s="73">
        <v>411775.2041999989</v>
      </c>
      <c r="D17" s="73">
        <v>145573.52</v>
      </c>
      <c r="G17" s="93"/>
      <c r="H17" s="93"/>
      <c r="I17" s="93"/>
      <c r="J17" s="58"/>
      <c r="K17" s="58"/>
      <c r="L17" s="58"/>
    </row>
    <row r="18" spans="1:12" ht="15">
      <c r="A18" s="49">
        <v>2003</v>
      </c>
      <c r="B18" s="74">
        <v>594570.4097999996</v>
      </c>
      <c r="C18" s="74">
        <v>427595.60569999885</v>
      </c>
      <c r="D18" s="74">
        <v>113611.28399999999</v>
      </c>
      <c r="G18" s="93"/>
      <c r="H18" s="93"/>
      <c r="I18" s="93"/>
      <c r="J18" s="58"/>
      <c r="K18" s="58"/>
      <c r="L18" s="58"/>
    </row>
    <row r="19" spans="1:12" ht="15">
      <c r="A19" s="72">
        <v>2004</v>
      </c>
      <c r="B19" s="73">
        <v>618491.8133000002</v>
      </c>
      <c r="C19" s="73">
        <v>470936.7293</v>
      </c>
      <c r="D19" s="73">
        <v>129977.633</v>
      </c>
      <c r="G19" s="93"/>
      <c r="H19" s="93"/>
      <c r="I19" s="93"/>
      <c r="J19" s="58"/>
      <c r="K19" s="58"/>
      <c r="L19" s="58"/>
    </row>
    <row r="20" spans="1:12" ht="15">
      <c r="A20" s="49">
        <v>2005</v>
      </c>
      <c r="B20" s="74">
        <v>581334.4216000005</v>
      </c>
      <c r="C20" s="74">
        <v>404100.7288999999</v>
      </c>
      <c r="D20" s="74">
        <v>106107.294</v>
      </c>
      <c r="G20" s="93"/>
      <c r="H20" s="93"/>
      <c r="I20" s="93"/>
      <c r="J20" s="58"/>
      <c r="K20" s="58"/>
      <c r="L20" s="58"/>
    </row>
    <row r="21" spans="1:12" ht="15">
      <c r="A21" s="72">
        <v>2006</v>
      </c>
      <c r="B21" s="73">
        <v>270205.1842</v>
      </c>
      <c r="C21" s="73">
        <v>235646.56680000003</v>
      </c>
      <c r="D21" s="73">
        <v>36</v>
      </c>
      <c r="G21" s="93"/>
      <c r="H21" s="93"/>
      <c r="I21" s="93"/>
      <c r="J21" s="58"/>
      <c r="K21" s="58"/>
      <c r="L21" s="58"/>
    </row>
    <row r="22" spans="1:12" ht="15">
      <c r="A22" s="49">
        <v>2007</v>
      </c>
      <c r="B22" s="74">
        <v>250337.56569999998</v>
      </c>
      <c r="C22" s="74">
        <v>233228.55549999993</v>
      </c>
      <c r="D22" s="74">
        <v>141.7</v>
      </c>
      <c r="G22" s="93"/>
      <c r="H22" s="93"/>
      <c r="I22" s="93"/>
      <c r="J22" s="58"/>
      <c r="K22" s="58"/>
      <c r="L22" s="58"/>
    </row>
    <row r="23" spans="1:12" ht="15">
      <c r="A23" s="72">
        <v>2008</v>
      </c>
      <c r="B23" s="73">
        <v>226541.34440000006</v>
      </c>
      <c r="C23" s="73">
        <v>218214.77059999993</v>
      </c>
      <c r="D23" s="73">
        <v>0</v>
      </c>
      <c r="G23" s="93"/>
      <c r="H23" s="93"/>
      <c r="I23" s="93"/>
      <c r="J23" s="58"/>
      <c r="K23" s="58"/>
      <c r="L23" s="58"/>
    </row>
    <row r="24" spans="1:10" ht="15">
      <c r="A24" s="49">
        <v>2009</v>
      </c>
      <c r="B24" s="74">
        <v>278596.0494999999</v>
      </c>
      <c r="C24" s="74">
        <v>243127.4674</v>
      </c>
      <c r="D24" s="74">
        <v>24570.652</v>
      </c>
      <c r="I24" s="17"/>
      <c r="J24" s="17"/>
    </row>
    <row r="25" spans="1:12" ht="15">
      <c r="A25" s="72">
        <v>2010</v>
      </c>
      <c r="B25" s="73">
        <v>239823.19849999994</v>
      </c>
      <c r="C25" s="73">
        <v>228037.99099999992</v>
      </c>
      <c r="D25" s="73">
        <v>0</v>
      </c>
      <c r="G25" s="93"/>
      <c r="H25" s="93"/>
      <c r="I25" s="93"/>
      <c r="J25" s="58"/>
      <c r="K25" s="58"/>
      <c r="L25" s="58"/>
    </row>
    <row r="26" spans="1:4" ht="15">
      <c r="A26" s="52"/>
      <c r="B26" s="52"/>
      <c r="C26" s="53"/>
      <c r="D26" s="52"/>
    </row>
    <row r="27" ht="15">
      <c r="A27" s="57" t="s">
        <v>74</v>
      </c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3.57421875" style="2" customWidth="1"/>
    <col min="2" max="2" width="17.140625" style="2" customWidth="1"/>
    <col min="3" max="3" width="20.421875" style="2" customWidth="1"/>
    <col min="4" max="4" width="19.140625" style="2" customWidth="1"/>
    <col min="5" max="16384" width="11.57421875" style="2" customWidth="1"/>
  </cols>
  <sheetData>
    <row r="1" spans="1:4" ht="15">
      <c r="A1" s="1" t="s">
        <v>8</v>
      </c>
      <c r="B1" s="5"/>
      <c r="C1" s="5"/>
      <c r="D1" s="5"/>
    </row>
    <row r="2" spans="1:4" ht="15">
      <c r="A2" s="1" t="s">
        <v>98</v>
      </c>
      <c r="B2" s="5"/>
      <c r="C2" s="5"/>
      <c r="D2" s="5"/>
    </row>
    <row r="3" spans="1:4" ht="15">
      <c r="A3" s="1" t="s">
        <v>99</v>
      </c>
      <c r="B3" s="5"/>
      <c r="C3" s="5"/>
      <c r="D3" s="5"/>
    </row>
    <row r="4" spans="1:4" ht="15">
      <c r="A4" s="1" t="s">
        <v>100</v>
      </c>
      <c r="B4" s="5"/>
      <c r="C4" s="5"/>
      <c r="D4" s="5"/>
    </row>
    <row r="5" spans="1:4" ht="37.5" customHeight="1">
      <c r="A5" s="92" t="s">
        <v>52</v>
      </c>
      <c r="B5" s="92" t="s">
        <v>101</v>
      </c>
      <c r="C5" s="92" t="s">
        <v>102</v>
      </c>
      <c r="D5" s="92" t="s">
        <v>103</v>
      </c>
    </row>
    <row r="6" spans="1:4" ht="15">
      <c r="A6" s="46">
        <v>1986</v>
      </c>
      <c r="B6" s="76">
        <v>12130508.7386</v>
      </c>
      <c r="C6" s="76">
        <v>139092</v>
      </c>
      <c r="D6" s="76">
        <v>106729</v>
      </c>
    </row>
    <row r="7" spans="1:8" ht="15">
      <c r="A7" s="49">
        <v>1987</v>
      </c>
      <c r="B7" s="74">
        <v>12443305.4309</v>
      </c>
      <c r="C7" s="74">
        <v>137358</v>
      </c>
      <c r="D7" s="74">
        <v>108303</v>
      </c>
      <c r="E7" s="94"/>
      <c r="F7" s="94"/>
      <c r="G7" s="94"/>
      <c r="H7" s="94"/>
    </row>
    <row r="8" spans="1:8" ht="15">
      <c r="A8" s="72">
        <v>1988</v>
      </c>
      <c r="B8" s="76">
        <v>13408357.9814</v>
      </c>
      <c r="C8" s="76">
        <v>138608</v>
      </c>
      <c r="D8" s="76">
        <v>111964</v>
      </c>
      <c r="E8" s="94"/>
      <c r="F8" s="76"/>
      <c r="G8" s="94"/>
      <c r="H8" s="94"/>
    </row>
    <row r="9" spans="1:8" ht="15">
      <c r="A9" s="49">
        <v>1989</v>
      </c>
      <c r="B9" s="74">
        <v>14046082.736200001</v>
      </c>
      <c r="C9" s="74">
        <v>145343</v>
      </c>
      <c r="D9" s="74">
        <v>119011</v>
      </c>
      <c r="E9" s="94"/>
      <c r="F9" s="76"/>
      <c r="G9" s="95"/>
      <c r="H9" s="94"/>
    </row>
    <row r="10" spans="1:8" ht="15">
      <c r="A10" s="72">
        <v>1990</v>
      </c>
      <c r="B10" s="76">
        <v>14243497.4019</v>
      </c>
      <c r="C10" s="76">
        <v>152427</v>
      </c>
      <c r="D10" s="76">
        <v>122038</v>
      </c>
      <c r="E10" s="94"/>
      <c r="F10" s="94"/>
      <c r="G10" s="94"/>
      <c r="H10" s="94"/>
    </row>
    <row r="11" spans="1:8" ht="15">
      <c r="A11" s="49">
        <v>1991</v>
      </c>
      <c r="B11" s="74">
        <v>14511907.0587</v>
      </c>
      <c r="C11" s="74">
        <v>160291</v>
      </c>
      <c r="D11" s="74">
        <v>124044</v>
      </c>
      <c r="E11" s="94"/>
      <c r="F11" s="94"/>
      <c r="G11" s="94"/>
      <c r="H11" s="94"/>
    </row>
    <row r="12" spans="1:8" ht="15">
      <c r="A12" s="72">
        <v>1992</v>
      </c>
      <c r="B12" s="76">
        <v>15405668.1723</v>
      </c>
      <c r="C12" s="76">
        <v>165226</v>
      </c>
      <c r="D12" s="76">
        <v>126913</v>
      </c>
      <c r="E12" s="94"/>
      <c r="F12" s="94"/>
      <c r="G12" s="94"/>
      <c r="H12" s="94"/>
    </row>
    <row r="13" spans="1:8" ht="15">
      <c r="A13" s="49">
        <v>1993</v>
      </c>
      <c r="B13" s="74">
        <v>16318045.607900001</v>
      </c>
      <c r="C13" s="74">
        <v>178534</v>
      </c>
      <c r="D13" s="74">
        <v>124708</v>
      </c>
      <c r="E13" s="94"/>
      <c r="F13" s="94"/>
      <c r="G13" s="94"/>
      <c r="H13" s="94"/>
    </row>
    <row r="14" spans="1:8" ht="15">
      <c r="A14" s="72">
        <v>1994</v>
      </c>
      <c r="B14" s="76">
        <v>17324201.805399995</v>
      </c>
      <c r="C14" s="76">
        <v>181063</v>
      </c>
      <c r="D14" s="76">
        <v>133730</v>
      </c>
      <c r="E14" s="94"/>
      <c r="F14" s="94"/>
      <c r="G14" s="94"/>
      <c r="H14" s="94"/>
    </row>
    <row r="15" spans="1:8" ht="15">
      <c r="A15" s="49">
        <v>1995</v>
      </c>
      <c r="B15" s="74">
        <v>17820223.8554</v>
      </c>
      <c r="C15" s="74">
        <v>181893</v>
      </c>
      <c r="D15" s="74">
        <v>163694</v>
      </c>
      <c r="E15" s="94"/>
      <c r="F15" s="94"/>
      <c r="G15" s="94"/>
      <c r="H15" s="94"/>
    </row>
    <row r="16" spans="1:8" ht="15">
      <c r="A16" s="72">
        <v>1996</v>
      </c>
      <c r="B16" s="76">
        <v>18026927.4342</v>
      </c>
      <c r="C16" s="76">
        <v>184039</v>
      </c>
      <c r="D16" s="76">
        <v>178026</v>
      </c>
      <c r="E16" s="94"/>
      <c r="F16" s="94"/>
      <c r="G16" s="94"/>
      <c r="H16" s="94"/>
    </row>
    <row r="17" spans="1:8" ht="15">
      <c r="A17" s="49">
        <v>1997</v>
      </c>
      <c r="B17" s="74">
        <v>17868186.146300003</v>
      </c>
      <c r="C17" s="74">
        <v>192793</v>
      </c>
      <c r="D17" s="74">
        <v>170152</v>
      </c>
      <c r="E17" s="94"/>
      <c r="F17" s="94"/>
      <c r="G17" s="94"/>
      <c r="H17" s="94"/>
    </row>
    <row r="18" spans="1:8" ht="15">
      <c r="A18" s="72">
        <v>1998</v>
      </c>
      <c r="B18" s="76">
        <v>18403056.0099</v>
      </c>
      <c r="C18" s="76">
        <v>196276</v>
      </c>
      <c r="D18" s="76">
        <v>173700</v>
      </c>
      <c r="E18" s="94"/>
      <c r="F18" s="94"/>
      <c r="G18" s="94"/>
      <c r="H18" s="94"/>
    </row>
    <row r="19" spans="1:8" ht="15">
      <c r="A19" s="49">
        <v>1999</v>
      </c>
      <c r="B19" s="74">
        <v>19405056.990700003</v>
      </c>
      <c r="C19" s="74">
        <v>197354</v>
      </c>
      <c r="D19" s="74">
        <v>167100</v>
      </c>
      <c r="E19" s="96"/>
      <c r="F19" s="94"/>
      <c r="G19" s="94"/>
      <c r="H19" s="94"/>
    </row>
    <row r="20" spans="1:8" ht="15">
      <c r="A20" s="72">
        <v>2000</v>
      </c>
      <c r="B20" s="76">
        <v>19922391.540200002</v>
      </c>
      <c r="C20" s="73">
        <v>186473</v>
      </c>
      <c r="D20" s="73">
        <v>183200.48</v>
      </c>
      <c r="E20" s="95"/>
      <c r="F20" s="94"/>
      <c r="G20" s="94"/>
      <c r="H20" s="94"/>
    </row>
    <row r="21" spans="1:9" ht="15">
      <c r="A21" s="49">
        <v>2001</v>
      </c>
      <c r="B21" s="74">
        <v>18120018.95699999</v>
      </c>
      <c r="C21" s="74">
        <v>192572</v>
      </c>
      <c r="D21" s="74">
        <v>174159.57</v>
      </c>
      <c r="E21" s="76"/>
      <c r="F21" s="94"/>
      <c r="G21" s="97"/>
      <c r="H21" s="97"/>
      <c r="I21" s="97"/>
    </row>
    <row r="22" spans="1:9" ht="15">
      <c r="A22" s="72">
        <v>2002</v>
      </c>
      <c r="B22" s="76">
        <v>20505446.378999997</v>
      </c>
      <c r="C22" s="73">
        <v>205455.99999999997</v>
      </c>
      <c r="D22" s="73">
        <v>160622</v>
      </c>
      <c r="E22" s="95"/>
      <c r="F22" s="98"/>
      <c r="G22" s="99"/>
      <c r="H22" s="100"/>
      <c r="I22" s="100"/>
    </row>
    <row r="23" spans="1:9" ht="15">
      <c r="A23" s="49">
        <v>2003</v>
      </c>
      <c r="B23" s="74">
        <v>21669399.871</v>
      </c>
      <c r="C23" s="74">
        <v>198037.99999999994</v>
      </c>
      <c r="D23" s="74">
        <v>170001.99999999997</v>
      </c>
      <c r="E23" s="95"/>
      <c r="F23" s="98"/>
      <c r="G23" s="99"/>
      <c r="H23" s="100"/>
      <c r="I23" s="100"/>
    </row>
    <row r="24" spans="1:9" ht="15">
      <c r="A24" s="72">
        <v>2004</v>
      </c>
      <c r="B24" s="76">
        <v>22165278.133400004</v>
      </c>
      <c r="C24" s="73">
        <v>197013.00000000006</v>
      </c>
      <c r="D24" s="73">
        <v>172237.00000000003</v>
      </c>
      <c r="E24" s="95"/>
      <c r="F24" s="98"/>
      <c r="G24" s="99"/>
      <c r="H24" s="101"/>
      <c r="I24" s="102"/>
    </row>
    <row r="25" spans="1:9" ht="15">
      <c r="A25" s="49">
        <v>2005</v>
      </c>
      <c r="B25" s="74">
        <v>21784805.07</v>
      </c>
      <c r="C25" s="74">
        <v>198049</v>
      </c>
      <c r="D25" s="74">
        <v>176367.00000000003</v>
      </c>
      <c r="E25" s="95"/>
      <c r="F25" s="98"/>
      <c r="G25" s="99"/>
      <c r="H25" s="102"/>
      <c r="I25" s="102"/>
    </row>
    <row r="26" spans="1:9" ht="15">
      <c r="A26" s="72">
        <v>2006</v>
      </c>
      <c r="B26" s="76">
        <v>22019933.286</v>
      </c>
      <c r="C26" s="73">
        <v>203184</v>
      </c>
      <c r="D26" s="73">
        <v>179608</v>
      </c>
      <c r="E26" s="95"/>
      <c r="F26" s="98"/>
      <c r="G26" s="99"/>
      <c r="H26" s="102"/>
      <c r="I26" s="102"/>
    </row>
    <row r="27" spans="1:9" ht="15">
      <c r="A27" s="49">
        <v>2007</v>
      </c>
      <c r="B27" s="74">
        <v>21090203.418999977</v>
      </c>
      <c r="C27" s="74">
        <v>202926.00000000006</v>
      </c>
      <c r="D27" s="74">
        <v>184866.00000000003</v>
      </c>
      <c r="E27" s="95"/>
      <c r="F27" s="103"/>
      <c r="G27" s="99"/>
      <c r="H27" s="102"/>
      <c r="I27" s="102"/>
    </row>
    <row r="28" spans="1:9" ht="15">
      <c r="A28" s="72">
        <v>2008</v>
      </c>
      <c r="B28" s="76">
        <v>19207727.802</v>
      </c>
      <c r="C28" s="76">
        <v>205664.00000000006</v>
      </c>
      <c r="D28" s="76">
        <v>157495.00000000006</v>
      </c>
      <c r="E28" s="95"/>
      <c r="F28" s="98"/>
      <c r="G28" s="99"/>
      <c r="H28" s="102"/>
      <c r="I28" s="102"/>
    </row>
    <row r="29" spans="1:9" ht="15">
      <c r="A29" s="49">
        <v>2009</v>
      </c>
      <c r="B29" s="74">
        <v>23588646.0492</v>
      </c>
      <c r="C29" s="74">
        <v>208254.00000000006</v>
      </c>
      <c r="D29" s="74">
        <v>192744</v>
      </c>
      <c r="E29" s="95"/>
      <c r="F29" s="98"/>
      <c r="G29" s="99"/>
      <c r="H29" s="102"/>
      <c r="I29" s="102"/>
    </row>
    <row r="30" spans="1:9" ht="17.25">
      <c r="A30" s="72" t="s">
        <v>104</v>
      </c>
      <c r="B30" s="76">
        <v>20272593.679</v>
      </c>
      <c r="C30" s="76">
        <v>219309.00000000006</v>
      </c>
      <c r="D30" s="76">
        <v>172421.00000000003</v>
      </c>
      <c r="E30" s="95"/>
      <c r="F30" s="104"/>
      <c r="G30" s="105"/>
      <c r="H30" s="102"/>
      <c r="I30" s="102"/>
    </row>
    <row r="31" spans="1:8" ht="15">
      <c r="A31" s="52"/>
      <c r="B31" s="52"/>
      <c r="C31" s="53"/>
      <c r="D31" s="52"/>
      <c r="E31" s="95"/>
      <c r="F31" s="95"/>
      <c r="G31" s="95"/>
      <c r="H31" s="94"/>
    </row>
    <row r="32" ht="15">
      <c r="A32" s="56" t="s">
        <v>77</v>
      </c>
    </row>
    <row r="33" ht="17.25">
      <c r="A33" s="25" t="s">
        <v>105</v>
      </c>
    </row>
    <row r="34" ht="17.25">
      <c r="A34" s="16" t="s">
        <v>106</v>
      </c>
    </row>
    <row r="35" ht="15">
      <c r="A35" s="2" t="s">
        <v>107</v>
      </c>
    </row>
    <row r="36" ht="15">
      <c r="A36" s="2" t="s">
        <v>108</v>
      </c>
    </row>
    <row r="37" ht="17.25">
      <c r="A37" s="16" t="s">
        <v>109</v>
      </c>
    </row>
    <row r="38" ht="15">
      <c r="A38" s="16" t="s">
        <v>110</v>
      </c>
    </row>
    <row r="39" ht="17.25">
      <c r="A39" s="16" t="s">
        <v>111</v>
      </c>
    </row>
    <row r="40" ht="15">
      <c r="A40" s="16" t="s">
        <v>112</v>
      </c>
    </row>
    <row r="41" ht="15">
      <c r="A41" s="16"/>
    </row>
    <row r="42" ht="15">
      <c r="A42" s="2" t="s">
        <v>113</v>
      </c>
    </row>
    <row r="43" ht="15">
      <c r="A43" s="2" t="s">
        <v>114</v>
      </c>
    </row>
    <row r="44" ht="15">
      <c r="A44" s="25"/>
    </row>
    <row r="45" ht="15">
      <c r="A45" s="25"/>
    </row>
    <row r="47" spans="1:6" ht="15">
      <c r="A47" s="17"/>
      <c r="B47" s="17"/>
      <c r="C47" s="17"/>
      <c r="D47" s="62"/>
      <c r="E47" s="62"/>
      <c r="F47" s="62"/>
    </row>
    <row r="48" spans="1:6" ht="15">
      <c r="A48" s="17"/>
      <c r="B48" s="17"/>
      <c r="C48" s="17"/>
      <c r="D48" s="62"/>
      <c r="E48" s="62"/>
      <c r="F48" s="62"/>
    </row>
    <row r="49" spans="1:6" ht="15">
      <c r="A49" s="17"/>
      <c r="B49" s="17"/>
      <c r="C49" s="17"/>
      <c r="D49" s="62"/>
      <c r="E49" s="62"/>
      <c r="F49" s="62"/>
    </row>
    <row r="50" spans="1:6" ht="15">
      <c r="A50" s="17"/>
      <c r="B50" s="17"/>
      <c r="C50" s="17"/>
      <c r="D50" s="62"/>
      <c r="E50" s="62"/>
      <c r="F50" s="62"/>
    </row>
    <row r="51" spans="1:6" ht="15">
      <c r="A51" s="17"/>
      <c r="B51" s="17"/>
      <c r="C51" s="17"/>
      <c r="D51" s="62"/>
      <c r="E51" s="62"/>
      <c r="F51" s="62"/>
    </row>
    <row r="52" spans="1:6" ht="15">
      <c r="A52" s="17"/>
      <c r="B52" s="17"/>
      <c r="C52" s="17"/>
      <c r="D52" s="62"/>
      <c r="E52" s="62"/>
      <c r="F52" s="62"/>
    </row>
    <row r="53" spans="1:6" ht="15">
      <c r="A53" s="17"/>
      <c r="B53" s="17"/>
      <c r="C53" s="17"/>
      <c r="D53" s="62"/>
      <c r="E53" s="62"/>
      <c r="F53" s="62"/>
    </row>
    <row r="54" spans="1:6" ht="15">
      <c r="A54" s="17"/>
      <c r="B54" s="17"/>
      <c r="C54" s="17"/>
      <c r="D54" s="62"/>
      <c r="E54" s="62"/>
      <c r="F54" s="62"/>
    </row>
    <row r="55" spans="1:6" ht="15">
      <c r="A55" s="17"/>
      <c r="B55" s="17"/>
      <c r="C55" s="17"/>
      <c r="D55" s="62"/>
      <c r="E55" s="62"/>
      <c r="F55" s="62"/>
    </row>
    <row r="56" spans="1:6" ht="15">
      <c r="A56" s="17"/>
      <c r="B56" s="17"/>
      <c r="C56" s="17"/>
      <c r="D56" s="62"/>
      <c r="E56" s="62"/>
      <c r="F56" s="62"/>
    </row>
    <row r="57" spans="1:6" ht="15">
      <c r="A57" s="17"/>
      <c r="B57" s="17"/>
      <c r="C57" s="17"/>
      <c r="D57" s="62"/>
      <c r="E57" s="62"/>
      <c r="F57" s="62"/>
    </row>
    <row r="58" spans="1:6" ht="15">
      <c r="A58" s="17"/>
      <c r="B58" s="17"/>
      <c r="C58" s="17"/>
      <c r="D58" s="62"/>
      <c r="E58" s="62"/>
      <c r="F58" s="62"/>
    </row>
    <row r="59" spans="1:6" ht="15">
      <c r="A59" s="17"/>
      <c r="B59" s="17"/>
      <c r="C59" s="17"/>
      <c r="D59" s="62"/>
      <c r="E59" s="62"/>
      <c r="F59" s="62"/>
    </row>
    <row r="60" spans="1:6" ht="15">
      <c r="A60" s="17"/>
      <c r="B60" s="17"/>
      <c r="C60" s="17"/>
      <c r="D60" s="62"/>
      <c r="E60" s="62"/>
      <c r="F60" s="62"/>
    </row>
    <row r="61" spans="1:6" ht="15">
      <c r="A61" s="17"/>
      <c r="B61" s="17"/>
      <c r="C61" s="17"/>
      <c r="D61" s="62"/>
      <c r="E61" s="62"/>
      <c r="F61" s="62"/>
    </row>
    <row r="62" spans="1:6" ht="15">
      <c r="A62" s="17"/>
      <c r="B62" s="17"/>
      <c r="C62" s="17"/>
      <c r="D62" s="62"/>
      <c r="E62" s="62"/>
      <c r="F62" s="62"/>
    </row>
    <row r="63" spans="1:6" ht="15">
      <c r="A63" s="17"/>
      <c r="B63" s="17"/>
      <c r="C63" s="17"/>
      <c r="D63" s="62"/>
      <c r="E63" s="62"/>
      <c r="F63" s="62"/>
    </row>
    <row r="64" spans="1:6" ht="15">
      <c r="A64" s="17"/>
      <c r="B64" s="17"/>
      <c r="C64" s="17"/>
      <c r="D64" s="62"/>
      <c r="E64" s="62"/>
      <c r="F64" s="62"/>
    </row>
    <row r="65" spans="1:6" ht="15">
      <c r="A65" s="17"/>
      <c r="B65" s="17"/>
      <c r="C65" s="17"/>
      <c r="D65" s="62"/>
      <c r="E65" s="62"/>
      <c r="F65" s="62"/>
    </row>
    <row r="66" spans="1:6" ht="15">
      <c r="A66" s="17"/>
      <c r="B66" s="17"/>
      <c r="C66" s="17"/>
      <c r="D66" s="62"/>
      <c r="E66" s="62"/>
      <c r="F66" s="62"/>
    </row>
    <row r="67" spans="1:6" ht="15">
      <c r="A67" s="17"/>
      <c r="B67" s="17"/>
      <c r="C67" s="17"/>
      <c r="D67" s="62"/>
      <c r="E67" s="62"/>
      <c r="F67" s="62"/>
    </row>
    <row r="68" spans="1:6" ht="15">
      <c r="A68" s="17"/>
      <c r="B68" s="17"/>
      <c r="C68" s="17"/>
      <c r="D68" s="62"/>
      <c r="E68" s="62"/>
      <c r="F68" s="62"/>
    </row>
    <row r="69" spans="1:6" ht="15">
      <c r="A69" s="17"/>
      <c r="B69" s="17"/>
      <c r="C69" s="17"/>
      <c r="D69" s="62"/>
      <c r="E69" s="62"/>
      <c r="F69" s="62"/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clchavez</dc:creator>
  <cp:keywords/>
  <dc:description/>
  <cp:lastModifiedBy>clchavez</cp:lastModifiedBy>
  <dcterms:created xsi:type="dcterms:W3CDTF">2011-04-06T21:42:19Z</dcterms:created>
  <dcterms:modified xsi:type="dcterms:W3CDTF">2011-05-24T14:35:29Z</dcterms:modified>
  <cp:category/>
  <cp:version/>
  <cp:contentType/>
  <cp:contentStatus/>
</cp:coreProperties>
</file>