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15876" windowHeight="5832" tabRatio="765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25" r:id="rId6"/>
    <sheet name="6" sheetId="7" r:id="rId7"/>
    <sheet name="7" sheetId="27" r:id="rId8"/>
    <sheet name="8" sheetId="28" r:id="rId9"/>
    <sheet name="9" sheetId="2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16" r:id="rId17"/>
    <sheet name="17" sheetId="17" r:id="rId18"/>
    <sheet name="18" sheetId="18" r:id="rId19"/>
    <sheet name="19" sheetId="19" r:id="rId20"/>
    <sheet name="20" sheetId="20" r:id="rId21"/>
    <sheet name="21" sheetId="21" r:id="rId22"/>
    <sheet name="22" sheetId="22" r:id="rId23"/>
    <sheet name="23" sheetId="23" r:id="rId24"/>
  </sheets>
  <externalReferences>
    <externalReference r:id="rId25"/>
  </externalReferences>
  <definedNames>
    <definedName name="Andino" localSheetId="5">#REF!</definedName>
    <definedName name="Andino">#REF!</definedName>
    <definedName name="_xlnm.Print_Area" localSheetId="1">'1'!$A$1:$G$34</definedName>
    <definedName name="_xlnm.Print_Area" localSheetId="10">'10'!$A$1:$N$20</definedName>
    <definedName name="_xlnm.Print_Area" localSheetId="11">'11'!$A$1:$N$20</definedName>
    <definedName name="_xlnm.Print_Area" localSheetId="12">'12'!$A$1:$G$12</definedName>
    <definedName name="_xlnm.Print_Area" localSheetId="13">'13'!$A$1:$K$20</definedName>
    <definedName name="_xlnm.Print_Area" localSheetId="14">'14'!$A$1:$E$18</definedName>
    <definedName name="_xlnm.Print_Area" localSheetId="15">'15'!$A$1:$N$22</definedName>
    <definedName name="_xlnm.Print_Area" localSheetId="16">'16'!$A$1:$M$21</definedName>
    <definedName name="_xlnm.Print_Area" localSheetId="17">'17'!$A$1:$M$21</definedName>
    <definedName name="_xlnm.Print_Area" localSheetId="18">'18'!$A$1:$M$21</definedName>
    <definedName name="_xlnm.Print_Area" localSheetId="19">'19'!$A$1:$L$39</definedName>
    <definedName name="_xlnm.Print_Area" localSheetId="20">'20'!$A$1:$J$50</definedName>
    <definedName name="_xlnm.Print_Area" localSheetId="21">'21'!$A$1:$J$27</definedName>
    <definedName name="_xlnm.Print_Area" localSheetId="22">'22'!$A$1:$J$20</definedName>
    <definedName name="_xlnm.Print_Area" localSheetId="23">'23'!$A$1:$J$20</definedName>
    <definedName name="_xlnm.Print_Area" localSheetId="3">'3'!$A$1:$K$24</definedName>
    <definedName name="_xlnm.Print_Area" localSheetId="4">'4'!$A$1:$K$24</definedName>
    <definedName name="_xlnm.Print_Area" localSheetId="5">'5'!$A$1:$E$23</definedName>
    <definedName name="_xlnm.Print_Area" localSheetId="6">'6'!$A$1:$D$18</definedName>
    <definedName name="_xlnm.Print_Area" localSheetId="7">'7'!$A$1:$D$26</definedName>
    <definedName name="_xlnm.Print_Area" localSheetId="8">'8'!$A$1:$G$20</definedName>
    <definedName name="_xlnm.Print_Area" localSheetId="9">'9'!$A$1:$G$17</definedName>
    <definedName name="_xlnm.Print_Area" localSheetId="0">Indice!$A$1:$B$32</definedName>
    <definedName name="crudo">#REF!</definedName>
    <definedName name="Cuadro11a" localSheetId="5">'[1]1'!#REF!</definedName>
    <definedName name="Cuadro11a">'1'!#REF!</definedName>
    <definedName name="Cuadro11b" localSheetId="5">'[1]1'!#REF!</definedName>
    <definedName name="Cuadro11b">'1'!#REF!</definedName>
    <definedName name="Cuadro18" localSheetId="5">'[1]1'!#REF!</definedName>
    <definedName name="Cuadro18">'1'!#REF!</definedName>
    <definedName name="Cuadro24a" localSheetId="5">'[1]1'!#REF!</definedName>
    <definedName name="Cuadro24a">'1'!#REF!</definedName>
    <definedName name="Cuadro4" localSheetId="5">'[1]1'!#REF!</definedName>
    <definedName name="Cuadro4">'1'!#REF!</definedName>
    <definedName name="Cuadro7" localSheetId="5">'[1]1'!#REF!</definedName>
    <definedName name="Cuadro7">'1'!#REF!</definedName>
    <definedName name="Cuadro8" localSheetId="5">'[1]1'!#REF!</definedName>
    <definedName name="Cuadro8">'1'!#REF!</definedName>
    <definedName name="HTML_CodePage" hidden="1">1252</definedName>
    <definedName name="HTML_Control" localSheetId="5" hidden="1">{"'18'!$A$5:$M$18"}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>#REF!</definedName>
  </definedNames>
  <calcPr calcId="145621"/>
</workbook>
</file>

<file path=xl/calcChain.xml><?xml version="1.0" encoding="utf-8"?>
<calcChain xmlns="http://schemas.openxmlformats.org/spreadsheetml/2006/main">
  <c r="C16" i="27" l="1"/>
  <c r="C15" i="27"/>
  <c r="I6" i="13" l="1"/>
  <c r="L16" i="23"/>
  <c r="H16" i="23"/>
  <c r="D16" i="23"/>
  <c r="K16" i="23"/>
  <c r="G16" i="23"/>
  <c r="C16" i="23"/>
  <c r="J16" i="23"/>
  <c r="I16" i="23"/>
  <c r="F16" i="23"/>
  <c r="E16" i="23"/>
  <c r="B16" i="23"/>
  <c r="I16" i="22"/>
  <c r="E16" i="22"/>
  <c r="J16" i="22"/>
  <c r="F16" i="22"/>
  <c r="B16" i="22"/>
  <c r="J23" i="21"/>
  <c r="F23" i="21"/>
  <c r="B23" i="21"/>
  <c r="L23" i="21"/>
  <c r="H23" i="21"/>
  <c r="D23" i="21"/>
  <c r="L15" i="18"/>
  <c r="L14" i="18"/>
  <c r="L13" i="18"/>
  <c r="L12" i="18"/>
  <c r="L11" i="18"/>
  <c r="L10" i="18"/>
  <c r="L9" i="18"/>
  <c r="L8" i="18"/>
  <c r="L7" i="18"/>
  <c r="L6" i="18"/>
  <c r="L5" i="18"/>
  <c r="L15" i="17"/>
  <c r="L14" i="17"/>
  <c r="L13" i="17"/>
  <c r="L12" i="17"/>
  <c r="L11" i="17"/>
  <c r="L10" i="17"/>
  <c r="L9" i="17"/>
  <c r="L8" i="17"/>
  <c r="L7" i="17"/>
  <c r="L6" i="17"/>
  <c r="L5" i="17"/>
  <c r="L15" i="16"/>
  <c r="L14" i="16"/>
  <c r="L13" i="16"/>
  <c r="L12" i="16"/>
  <c r="L11" i="16"/>
  <c r="L10" i="16"/>
  <c r="L9" i="16"/>
  <c r="L8" i="16"/>
  <c r="L7" i="16"/>
  <c r="L6" i="16"/>
  <c r="L5" i="16"/>
  <c r="M15" i="15"/>
  <c r="M14" i="15"/>
  <c r="M13" i="15"/>
  <c r="M12" i="15"/>
  <c r="M11" i="15"/>
  <c r="M10" i="15"/>
  <c r="M8" i="15"/>
  <c r="M7" i="15"/>
  <c r="M6" i="15"/>
  <c r="D15" i="14"/>
  <c r="E15" i="14" s="1"/>
  <c r="D14" i="14"/>
  <c r="E14" i="14" s="1"/>
  <c r="D13" i="14"/>
  <c r="E13" i="14" s="1"/>
  <c r="D12" i="14"/>
  <c r="E12" i="14" s="1"/>
  <c r="D11" i="14"/>
  <c r="E11" i="14" s="1"/>
  <c r="D10" i="14"/>
  <c r="E10" i="14" s="1"/>
  <c r="D9" i="14"/>
  <c r="E9" i="14" s="1"/>
  <c r="D8" i="14"/>
  <c r="E8" i="14" s="1"/>
  <c r="D7" i="14"/>
  <c r="E7" i="14" s="1"/>
  <c r="E6" i="14"/>
  <c r="D6" i="14"/>
  <c r="D5" i="14"/>
  <c r="E5" i="14" s="1"/>
  <c r="J14" i="13"/>
  <c r="J12" i="13"/>
  <c r="I12" i="13"/>
  <c r="J10" i="13"/>
  <c r="I10" i="13"/>
  <c r="J8" i="13"/>
  <c r="I8" i="13"/>
  <c r="J6" i="13"/>
  <c r="N16" i="10"/>
  <c r="N13" i="10"/>
  <c r="N9" i="10"/>
  <c r="N8" i="10"/>
  <c r="N5" i="10"/>
  <c r="J19" i="5"/>
  <c r="I19" i="5"/>
  <c r="F19" i="5"/>
  <c r="B19" i="5"/>
  <c r="M19" i="5"/>
  <c r="L19" i="5"/>
  <c r="K19" i="5"/>
  <c r="H19" i="5"/>
  <c r="G19" i="5"/>
  <c r="E19" i="5"/>
  <c r="D19" i="5"/>
  <c r="C19" i="5"/>
  <c r="J19" i="4"/>
  <c r="D19" i="4"/>
  <c r="B19" i="4"/>
  <c r="M19" i="4"/>
  <c r="L19" i="4"/>
  <c r="K19" i="4"/>
  <c r="I19" i="4"/>
  <c r="H19" i="4"/>
  <c r="G19" i="4"/>
  <c r="F19" i="4"/>
  <c r="E19" i="4"/>
  <c r="C19" i="4"/>
  <c r="L17" i="3"/>
  <c r="G17" i="3"/>
  <c r="I17" i="3" s="1"/>
  <c r="D17" i="3"/>
  <c r="L16" i="3"/>
  <c r="D16" i="3"/>
  <c r="L15" i="3"/>
  <c r="G15" i="3"/>
  <c r="I15" i="3" s="1"/>
  <c r="L14" i="3"/>
  <c r="G14" i="3"/>
  <c r="I14" i="3" s="1"/>
  <c r="D14" i="3"/>
  <c r="L13" i="3"/>
  <c r="G13" i="3"/>
  <c r="I13" i="3" s="1"/>
  <c r="D13" i="3"/>
  <c r="L12" i="3"/>
  <c r="D12" i="3"/>
  <c r="L11" i="3"/>
  <c r="G11" i="3"/>
  <c r="I11" i="3" s="1"/>
  <c r="L10" i="3"/>
  <c r="G10" i="3"/>
  <c r="I10" i="3" s="1"/>
  <c r="D10" i="3"/>
  <c r="L9" i="3"/>
  <c r="G9" i="3"/>
  <c r="I9" i="3" s="1"/>
  <c r="D9" i="3"/>
  <c r="L8" i="3"/>
  <c r="D8" i="3"/>
  <c r="L7" i="3"/>
  <c r="G7" i="3"/>
  <c r="I7" i="3" s="1"/>
  <c r="L6" i="3"/>
  <c r="G6" i="3"/>
  <c r="I6" i="3" s="1"/>
  <c r="D6" i="3"/>
  <c r="G26" i="2"/>
  <c r="E27" i="2"/>
  <c r="F27" i="2" s="1"/>
  <c r="G25" i="2"/>
  <c r="C21" i="2"/>
  <c r="C19" i="2"/>
  <c r="D17" i="2" s="1"/>
  <c r="F17" i="2"/>
  <c r="E19" i="2"/>
  <c r="C15" i="2"/>
  <c r="D15" i="2" s="1"/>
  <c r="G14" i="2"/>
  <c r="G9" i="2"/>
  <c r="E10" i="2"/>
  <c r="G8" i="2"/>
  <c r="G5" i="2"/>
  <c r="F8" i="2" l="1"/>
  <c r="F10" i="2"/>
  <c r="D14" i="2"/>
  <c r="E22" i="2"/>
  <c r="G18" i="2"/>
  <c r="F18" i="2"/>
  <c r="N12" i="10"/>
  <c r="E21" i="2"/>
  <c r="E15" i="2"/>
  <c r="F13" i="2" s="1"/>
  <c r="G13" i="2"/>
  <c r="C23" i="2"/>
  <c r="D23" i="2" s="1"/>
  <c r="F25" i="2"/>
  <c r="D13" i="2"/>
  <c r="G19" i="2"/>
  <c r="F19" i="2"/>
  <c r="D19" i="2"/>
  <c r="D7" i="3"/>
  <c r="G8" i="3"/>
  <c r="I8" i="3" s="1"/>
  <c r="D11" i="3"/>
  <c r="G12" i="3"/>
  <c r="I12" i="3" s="1"/>
  <c r="D15" i="3"/>
  <c r="G16" i="3"/>
  <c r="I16" i="3" s="1"/>
  <c r="C9" i="12" s="1"/>
  <c r="J5" i="13"/>
  <c r="J13" i="13"/>
  <c r="I13" i="13"/>
  <c r="C10" i="2"/>
  <c r="G17" i="2"/>
  <c r="C22" i="2"/>
  <c r="C27" i="2"/>
  <c r="N6" i="10"/>
  <c r="N7" i="10"/>
  <c r="N14" i="10"/>
  <c r="N15" i="10"/>
  <c r="I14" i="13"/>
  <c r="E23" i="21"/>
  <c r="I23" i="21"/>
  <c r="C23" i="21"/>
  <c r="G23" i="21"/>
  <c r="K23" i="21"/>
  <c r="C16" i="22"/>
  <c r="G16" i="22"/>
  <c r="K16" i="22"/>
  <c r="D16" i="22"/>
  <c r="H16" i="22"/>
  <c r="L16" i="22"/>
  <c r="J7" i="13"/>
  <c r="I7" i="13"/>
  <c r="J11" i="13"/>
  <c r="I11" i="13"/>
  <c r="J15" i="13"/>
  <c r="I15" i="13"/>
  <c r="M5" i="15"/>
  <c r="J9" i="13"/>
  <c r="I9" i="13"/>
  <c r="F9" i="2"/>
  <c r="D18" i="2"/>
  <c r="F26" i="2"/>
  <c r="N10" i="10"/>
  <c r="N11" i="10"/>
  <c r="M9" i="15"/>
  <c r="D10" i="2" l="1"/>
  <c r="D8" i="2"/>
  <c r="E23" i="2"/>
  <c r="G21" i="2"/>
  <c r="G22" i="2"/>
  <c r="D27" i="2"/>
  <c r="D25" i="2"/>
  <c r="G27" i="2"/>
  <c r="D9" i="2"/>
  <c r="D22" i="2"/>
  <c r="D26" i="2"/>
  <c r="D21" i="2"/>
  <c r="F15" i="2"/>
  <c r="F14" i="2"/>
  <c r="G15" i="2"/>
  <c r="G10" i="2"/>
  <c r="G23" i="2" l="1"/>
  <c r="F23" i="2"/>
  <c r="F22" i="2"/>
  <c r="F21" i="2"/>
</calcChain>
</file>

<file path=xl/sharedStrings.xml><?xml version="1.0" encoding="utf-8"?>
<sst xmlns="http://schemas.openxmlformats.org/spreadsheetml/2006/main" count="580" uniqueCount="309">
  <si>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</si>
  <si>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</si>
  <si>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</si>
  <si>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</si>
  <si>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</si>
  <si>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</si>
  <si>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</si>
  <si>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</si>
  <si>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</si>
  <si>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</si>
  <si>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</si>
  <si>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</si>
  <si>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</si>
  <si>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</si>
  <si>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</si>
  <si>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</si>
  <si>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</si>
  <si>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</si>
  <si>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</si>
  <si>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</si>
  <si>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</si>
  <si>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</si>
  <si>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</si>
  <si>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Marzo de 2013</t>
  </si>
  <si>
    <t>(tmvc)</t>
  </si>
  <si>
    <t>Variación</t>
  </si>
  <si>
    <t>Cantidad</t>
  </si>
  <si>
    <t>Distribución</t>
  </si>
  <si>
    <t>I. PRODUCCIÓN</t>
  </si>
  <si>
    <t xml:space="preserve">    Producción de azúcar</t>
  </si>
  <si>
    <t>Blanco</t>
  </si>
  <si>
    <r>
      <t xml:space="preserve">Crudo </t>
    </r>
    <r>
      <rPr>
        <vertAlign val="superscript"/>
        <sz val="11"/>
        <color theme="1"/>
        <rFont val="Calibri"/>
        <family val="2"/>
        <scheme val="minor"/>
      </rPr>
      <t>(2)</t>
    </r>
  </si>
  <si>
    <t>Total producción</t>
  </si>
  <si>
    <t>II. MERCADO NACIONAL</t>
  </si>
  <si>
    <t xml:space="preserve">    Ventas internas</t>
  </si>
  <si>
    <r>
      <t xml:space="preserve">Crudo </t>
    </r>
    <r>
      <rPr>
        <vertAlign val="superscript"/>
        <sz val="11"/>
        <rFont val="Calibri"/>
        <family val="2"/>
        <scheme val="minor"/>
      </rPr>
      <t>(2)</t>
    </r>
  </si>
  <si>
    <t>Total</t>
  </si>
  <si>
    <t xml:space="preserve">    Importaciones</t>
  </si>
  <si>
    <t>Crudo</t>
  </si>
  <si>
    <t xml:space="preserve">    Total consumo aparente nacional</t>
  </si>
  <si>
    <t>III. EXPORTACIONES</t>
  </si>
  <si>
    <t>tmvc: toneladas métricas en su equivalente a volumen de azúcar crudo.</t>
  </si>
  <si>
    <t>Notas: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</si>
  <si>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 a todos los ingenios del país. </t>
    </r>
  </si>
  <si>
    <r>
      <t>(2)</t>
    </r>
    <r>
      <rPr>
        <sz val="11"/>
        <rFont val="Calibri"/>
        <family val="2"/>
        <scheme val="minor"/>
      </rPr>
      <t xml:space="preserve"> Incluye azúcar crudo, jugos y mieles en su equivalente a azúcar crudo (miel virgen, jugo clarificado, miel primera,</t>
    </r>
  </si>
  <si>
    <t xml:space="preserve"> miel segunda y HTM, con destino diferente a la producción de etanol).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</si>
  <si>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FEPA, cálculos Asocaña. Importaciones: DANE.</t>
    </r>
  </si>
  <si>
    <t>Año</t>
  </si>
  <si>
    <t>Producción</t>
  </si>
  <si>
    <t>Ventas Mercado Nacional</t>
  </si>
  <si>
    <t>Importaciones</t>
  </si>
  <si>
    <t>Consumo</t>
  </si>
  <si>
    <t>Exportaciones</t>
  </si>
  <si>
    <t>Existencias Ingenios</t>
  </si>
  <si>
    <r>
      <t xml:space="preserve">Crudo 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</si>
  <si>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Crudo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</si>
  <si>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Aparente </t>
    </r>
    <r>
      <rPr>
        <b/>
        <vertAlign val="superscript"/>
        <sz val="11"/>
        <rFont val="Calibri"/>
        <family val="2"/>
        <scheme val="minor"/>
      </rPr>
      <t>(3)</t>
    </r>
  </si>
  <si>
    <t>Valor total (millones de USD)</t>
  </si>
  <si>
    <t>fin de año</t>
  </si>
  <si>
    <r>
      <t>(2)</t>
    </r>
    <r>
      <rPr>
        <sz val="11"/>
        <rFont val="Calibri"/>
        <family val="2"/>
        <scheme val="minor"/>
      </rPr>
      <t xml:space="preserve"> Incluye azúcar crudo, jugos y mieles en su equivalente a azúcar crudo (miel virgen, jugo clarificado, miel primera,  miel segunda y HTM, con destino diferente a la producción de etanol).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</si>
  <si>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Corresponde a las ventas de los ingenios al mercado interno más las importaciones.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</si>
  <si>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FEPA, cálculos Asocaña. Importaciones: DANE.</t>
    </r>
  </si>
  <si>
    <t>Países</t>
  </si>
  <si>
    <t>Nota:</t>
  </si>
  <si>
    <t>La información corresponde a todos los ingenios del país y está ordenada de acuerdo con los principales destinos de 2012.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</si>
  <si>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FEPA, cálculos Asocaña.</t>
    </r>
  </si>
  <si>
    <t>(miles de litros)</t>
  </si>
  <si>
    <r>
      <t xml:space="preserve">Producción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</si>
  <si>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Ventas nacionales </t>
    </r>
    <r>
      <rPr>
        <b/>
        <vertAlign val="superscript"/>
        <sz val="11"/>
        <rFont val="Calibri"/>
        <family val="2"/>
        <scheme val="minor"/>
      </rPr>
      <t>(3)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</si>
  <si>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corresponden exclusivamente a alcohol carburante (para mezcla con gasolina),  que representa más </t>
    </r>
  </si>
  <si>
    <t>del 99% de la producción total de etanol. El porcentaje restante, no incluido en este informe, corresponde a alcohol  para</t>
  </si>
  <si>
    <t>uso industrial.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</si>
  <si>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producción de alcohol anhidro para el  programa de oxigenación de las gasolinas en Colombia inició  en dos destilerias</t>
    </r>
  </si>
  <si>
    <t xml:space="preserve"> en el último trimestre de 2005. Entre marzo y abril de 2006 inició la producción en las restantes tres destilerias.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</si>
  <si>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 proporción de alcohol carburante incluye una adición de aproximadamente 2% de desnaturalizante.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</si>
  <si>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El área cubierta es de referencia puesto que la mezcla se hace en los plantas de los mayoristas de combustible con</t>
    </r>
  </si>
  <si>
    <t>destino a esos departamentos  y/o regiones aledañas.</t>
  </si>
  <si>
    <t>(toneladas)</t>
  </si>
  <si>
    <t>Ventas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</si>
  <si>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FEPA, cálculos Asocaña.</t>
    </r>
  </si>
  <si>
    <t>Caña molida, área bajo cultivo y área cosechada</t>
  </si>
  <si>
    <t xml:space="preserve"> con destino a la producción de azúcar</t>
  </si>
  <si>
    <r>
      <t>Caña molida (toneladas)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</si>
  <si>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Área neta sembrada (hectáreas)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</si>
  <si>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Área cosechada (hectáreas) </t>
    </r>
    <r>
      <rPr>
        <b/>
        <vertAlign val="superscript"/>
        <sz val="11"/>
        <rFont val="Calibri"/>
        <family val="2"/>
        <scheme val="minor"/>
      </rPr>
      <t>(3)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</si>
  <si>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caña molida corresponde a todos los ingenios del país.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</si>
  <si>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No incluye callejones ni vías internas. La información hasta 2008 corresponde</t>
    </r>
  </si>
  <si>
    <t xml:space="preserve">a 13 ingenios localizados en el valle geográfico del río Cauca, que ese año </t>
  </si>
  <si>
    <t xml:space="preserve">procesaron el 99,5% del total de la caña de azúcar del país. A partir del 2009 la </t>
  </si>
  <si>
    <t xml:space="preserve">información corresponde a 13 ingenios que en 2012 procesaron el 99,4% </t>
  </si>
  <si>
    <t>del total de caña de azúcar del país.</t>
  </si>
  <si>
    <t>La información de 2010 a 2012 incluye adicionalmente, el área sembrada</t>
  </si>
  <si>
    <t>por Bioenergy en el departamento del Meta.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</si>
  <si>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corresponde a 13 ingenios que representan el 99,4% de la </t>
    </r>
  </si>
  <si>
    <t>producción de caña de azúcar del país en 2012.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</si>
  <si>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para caña molida FEPA, cálculos Asocaña. Para área de los ingenios,</t>
    </r>
  </si>
  <si>
    <t xml:space="preserve">el Centro de investigación de la Caña de Azúcar de Colombia (Cenicaña) y para </t>
  </si>
  <si>
    <t>área sembrada en el departamento del Meta, Bioenergy.</t>
  </si>
  <si>
    <t>Toneladas de caña por hectárea (TCH)</t>
  </si>
  <si>
    <t>Toneladas de azucares por hectárea (TAH)</t>
  </si>
  <si>
    <t>Rendimiento Comercial (ton. azucares por ton. caña) %</t>
  </si>
  <si>
    <t>Rendimiento real base 99,7% Pol (ton. azucares por ton. caña) %</t>
  </si>
  <si>
    <t>Edad de corte (meses)</t>
  </si>
  <si>
    <t>Precipitación anual (mm)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</si>
  <si>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El azúcar incorporado en estos cálculos incluye el destinado a la producción de alcohol </t>
    </r>
  </si>
  <si>
    <r>
      <rPr>
        <b/>
        <sz val="11"/>
        <rFont val="Calibri"/>
        <family val="2"/>
        <scheme val="minor"/>
      </rPr>
      <t xml:space="preserve">Fuentes: </t>
    </r>
    <r>
      <rPr>
        <sz val="11"/>
        <rFont val="Calibri"/>
        <family val="2"/>
        <scheme val="minor"/>
      </rPr>
      <t xml:space="preserve"> cálculos Asocaña para rendimiento comercial y Cenicaña para el resto de datos</t>
    </r>
  </si>
  <si>
    <t>(USDcent/libra)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</si>
  <si>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</si>
  <si>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</si>
  <si>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</si>
  <si>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</si>
  <si>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</si>
  <si>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</si>
  <si>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</si>
  <si>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</si>
  <si>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</si>
  <si>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</si>
  <si>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</si>
  <si>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</si>
  <si>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</si>
  <si>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 promedio mensual de los cierres diarios de la posición más cercana del contrato No. 11 de la bolsa de Nueva York.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</si>
  <si>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Bloomberg.</t>
    </r>
  </si>
  <si>
    <t>(USD/ton)</t>
  </si>
  <si>
    <t>Precio promedio mensual de los cierres diarios de la posición más cercana del contrato No. 5 de la bolsa de Londres.</t>
  </si>
  <si>
    <t>País</t>
  </si>
  <si>
    <t>Importación</t>
  </si>
  <si>
    <t>Exportación</t>
  </si>
  <si>
    <t>Existencias Fin de Año</t>
  </si>
  <si>
    <t>Período de Zafra</t>
  </si>
  <si>
    <t>Bolivia</t>
  </si>
  <si>
    <t>Mayo-noviembre</t>
  </si>
  <si>
    <t>Ecuador</t>
  </si>
  <si>
    <t>Julio-diciembre</t>
  </si>
  <si>
    <t>Perú</t>
  </si>
  <si>
    <t>Permanente</t>
  </si>
  <si>
    <t>Venezuela</t>
  </si>
  <si>
    <t>Colombia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</si>
  <si>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(OIA). FEPA, cálculos Asocaña para datos sobre Colombia.</t>
    </r>
  </si>
  <si>
    <t>(miles de tmvc)</t>
  </si>
  <si>
    <t>Exportación Neta</t>
  </si>
  <si>
    <t>Importación Neta</t>
  </si>
  <si>
    <r>
      <t xml:space="preserve">Cambio de Existencias </t>
    </r>
    <r>
      <rPr>
        <b/>
        <vertAlign val="superscript"/>
        <sz val="11"/>
        <rFont val="Calibri"/>
        <family val="2"/>
        <scheme val="minor"/>
      </rPr>
      <t>(1)</t>
    </r>
  </si>
  <si>
    <t>Existencias/Consumo (%)</t>
  </si>
  <si>
    <t>Consumo Per Cápita Kg.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</si>
  <si>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Refleja la variación absoluta de las existencias de un año frente al año anterior.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</si>
  <si>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(OIA).</t>
    </r>
  </si>
  <si>
    <t>Azúcar Blanco</t>
  </si>
  <si>
    <t>Azúcar Crudo</t>
  </si>
  <si>
    <t>Participación Blanco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</si>
  <si>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Organización Internacional del Azúcar (OIA).</t>
    </r>
  </si>
  <si>
    <r>
      <t xml:space="preserve">….Colombia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</si>
  <si>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UE: Unión Europea. Hasta 1994 la componen 12 países (UE-12). De 1995 a 2003, UE-15. De 2004 a 2006 UE-25 y a partir de 2007 UE-27.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</si>
  <si>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En 2011 Colombia ocupó el puesto 16 dentro de los mayores productores mundiales de azúcar.</t>
    </r>
  </si>
  <si>
    <t>La información está ordenada de acuerdo con los principales productores de 2011.</t>
  </si>
  <si>
    <t>La información está ordenada de acuerdo con los principales exportadores de 2011.</t>
  </si>
  <si>
    <t>La información está ordenada de acuerdo con los principales consumidores de 2011.</t>
  </si>
  <si>
    <t>La información está ordenada de acuerdo con los principales importadores de 2011.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</si>
  <si>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</si>
  <si>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</si>
  <si>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</si>
  <si>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</si>
  <si>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</si>
  <si>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</si>
  <si>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</si>
  <si>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</si>
  <si>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</si>
  <si>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20010/11</t>
  </si>
  <si>
    <t>2011/12</t>
  </si>
  <si>
    <t>2012/13 (1)</t>
  </si>
  <si>
    <t>Argentina</t>
  </si>
  <si>
    <t>Australia</t>
  </si>
  <si>
    <t>Belice</t>
  </si>
  <si>
    <t>Brasil</t>
  </si>
  <si>
    <t>Costa Rica</t>
  </si>
  <si>
    <t>El Salvador</t>
  </si>
  <si>
    <t>Fiji</t>
  </si>
  <si>
    <t>Filipinas</t>
  </si>
  <si>
    <t>Guatemala</t>
  </si>
  <si>
    <t>Guyana</t>
  </si>
  <si>
    <t>Honduras</t>
  </si>
  <si>
    <t>Jamaica</t>
  </si>
  <si>
    <t>Malawi</t>
  </si>
  <si>
    <t>Mauricio</t>
  </si>
  <si>
    <t>México</t>
  </si>
  <si>
    <t>Mozambique</t>
  </si>
  <si>
    <t>Nicaragua</t>
  </si>
  <si>
    <t>Panamá</t>
  </si>
  <si>
    <t>Rep. Dominicana</t>
  </si>
  <si>
    <t>Suráfrica</t>
  </si>
  <si>
    <t>Suazilandia</t>
  </si>
  <si>
    <t>Tailandia</t>
  </si>
  <si>
    <t>Taiwán</t>
  </si>
  <si>
    <t>Zimbabue</t>
  </si>
  <si>
    <t xml:space="preserve">Otros </t>
  </si>
  <si>
    <t>Cuota Total</t>
  </si>
  <si>
    <r>
      <t>(1)</t>
    </r>
    <r>
      <rPr>
        <sz val="11"/>
        <rFont val="Calibri"/>
        <family val="2"/>
        <scheme val="minor"/>
      </rPr>
      <t xml:space="preserve"> Corresponde a la asignación original para el año 2012/13, el dato definitivo no se conoce sino hasta finalizar el año 2013 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</si>
  <si>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USTR (United State Trade Representative)</t>
    </r>
  </si>
  <si>
    <t>(kilogramos valor crudo)</t>
  </si>
  <si>
    <t>Promedio mundial</t>
  </si>
  <si>
    <t>La información está ordenada de acuerdo con los principales consumidores de azúcar de 2011.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</si>
  <si>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(OIA). Cálculos Asocaña para datos sobre Colombia.</t>
    </r>
  </si>
  <si>
    <t>(millones de litros)</t>
  </si>
  <si>
    <t>UE (1)</t>
  </si>
  <si>
    <t>Otros Europa</t>
  </si>
  <si>
    <t>Otros África</t>
  </si>
  <si>
    <t>Canadá</t>
  </si>
  <si>
    <t>Estados Unidos</t>
  </si>
  <si>
    <t>Otros Norte y Centroamérica</t>
  </si>
  <si>
    <t>Otros Suramérica</t>
  </si>
  <si>
    <t>China</t>
  </si>
  <si>
    <t>India</t>
  </si>
  <si>
    <t>Pakistán</t>
  </si>
  <si>
    <t>Otros Asia</t>
  </si>
  <si>
    <t>Oceanía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</si>
  <si>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UE: Unión Europea. Hasta 1994 la componen 12 países (UE-12). De 1995 a 2003, UE-15. De 2004 a 2006 UE-25 y a partir de 2007 UE-27.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</si>
  <si>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Organización Internacional del Azúcar (OIA). FEPA, cálculos Asocaña para datos sobre Colombia.</t>
    </r>
  </si>
  <si>
    <t>UE</t>
  </si>
  <si>
    <t>Otros</t>
  </si>
  <si>
    <t>Anexo Estadístico del Informe anual de Asocaña 2012 - 2013</t>
  </si>
  <si>
    <t>Balance azucarero colombiano 2011 - 2012 (1)</t>
  </si>
  <si>
    <t>Haití</t>
  </si>
  <si>
    <t>Alemania</t>
  </si>
  <si>
    <t>Rusia</t>
  </si>
  <si>
    <t>Suiza</t>
  </si>
  <si>
    <t>Barbados</t>
  </si>
  <si>
    <t>Trinidad y Tobago</t>
  </si>
  <si>
    <t>Suecia</t>
  </si>
  <si>
    <t>Santa Lucía</t>
  </si>
  <si>
    <t>República Dominicana</t>
  </si>
  <si>
    <t>Chile</t>
  </si>
  <si>
    <t>Bahamas</t>
  </si>
  <si>
    <t>Antillas Holandesas</t>
  </si>
  <si>
    <t>Surinam</t>
  </si>
  <si>
    <t>Balance de alcohol carburante de Colombia 2005 - 2012 (1)</t>
  </si>
  <si>
    <t>Balance azucarero andino 2011</t>
  </si>
  <si>
    <t>Producción mundial de etanol 2001 - 2011</t>
  </si>
  <si>
    <t>Principales productores mundiales de etanol como combustible 2001 - 2011</t>
  </si>
  <si>
    <t>Principales consumidores mundiales de etanol como combustible 2001 - 2011</t>
  </si>
  <si>
    <t>Indonesia</t>
  </si>
  <si>
    <t>Emiratos Árabes Unidos</t>
  </si>
  <si>
    <t>Malasia</t>
  </si>
  <si>
    <t>Bangladesh</t>
  </si>
  <si>
    <t>Corea del Sur</t>
  </si>
  <si>
    <t>Egipto</t>
  </si>
  <si>
    <t>UE(1)</t>
  </si>
  <si>
    <t>Irán</t>
  </si>
  <si>
    <t>Turquía</t>
  </si>
  <si>
    <t>Japón</t>
  </si>
  <si>
    <t>Ucrania</t>
  </si>
  <si>
    <t>Argeria</t>
  </si>
  <si>
    <t>Corea</t>
  </si>
  <si>
    <t>Marruecos</t>
  </si>
  <si>
    <t>Vietnam</t>
  </si>
  <si>
    <t>Nigeria</t>
  </si>
  <si>
    <t>Sudán</t>
  </si>
  <si>
    <t>Arabia Saudita</t>
  </si>
  <si>
    <t>Regiones</t>
  </si>
  <si>
    <t>Europa</t>
  </si>
  <si>
    <t>Norteámerica</t>
  </si>
  <si>
    <t>Centroámerica</t>
  </si>
  <si>
    <t>Surámerica</t>
  </si>
  <si>
    <t>Asia</t>
  </si>
  <si>
    <t>África</t>
  </si>
  <si>
    <t>Oceania</t>
  </si>
  <si>
    <t>Consumo de Energía por tonelada de azúcar (GJ)</t>
  </si>
  <si>
    <r>
      <t xml:space="preserve">Carga de DBO5 en Efluente por tonelada de azúcar (kg) </t>
    </r>
    <r>
      <rPr>
        <vertAlign val="superscript"/>
        <sz val="11"/>
        <rFont val="Calibri"/>
        <family val="2"/>
        <scheme val="minor"/>
      </rPr>
      <t>(1)</t>
    </r>
  </si>
  <si>
    <r>
      <t xml:space="preserve">Carga de DQO en Efluente por tonelada de azúcar (kg) </t>
    </r>
    <r>
      <rPr>
        <vertAlign val="superscript"/>
        <sz val="11"/>
        <rFont val="Calibri"/>
        <family val="2"/>
        <scheme val="minor"/>
      </rPr>
      <t>(1)</t>
    </r>
  </si>
  <si>
    <r>
      <t xml:space="preserve">Sólidos Suspendidos Totales en Efluente por ton. de azúcar (kg) </t>
    </r>
    <r>
      <rPr>
        <vertAlign val="superscript"/>
        <sz val="11"/>
        <rFont val="Calibri"/>
        <family val="2"/>
        <scheme val="minor"/>
      </rPr>
      <t>(1)</t>
    </r>
  </si>
  <si>
    <r>
      <t xml:space="preserve">Caudal Efluente (litros/segundo)  </t>
    </r>
    <r>
      <rPr>
        <vertAlign val="superscript"/>
        <sz val="11"/>
        <rFont val="Calibri"/>
        <family val="2"/>
        <scheme val="minor"/>
      </rPr>
      <t>(2)</t>
    </r>
  </si>
  <si>
    <r>
      <t xml:space="preserve">Total Inversión Ambiental (millones de $ de 2012) </t>
    </r>
    <r>
      <rPr>
        <vertAlign val="superscript"/>
        <sz val="11"/>
        <rFont val="Calibri"/>
        <family val="2"/>
        <scheme val="minor"/>
      </rPr>
      <t>(3)</t>
    </r>
  </si>
  <si>
    <t>Presupuesto del centro de investigación CENICAÑA (millones de $ de 2012)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</si>
  <si>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Para el cálculo de DBO5, DQO y SST, la producción de azúcar incluye la de etanol en su equivalente a azúcar.</t>
    </r>
  </si>
  <si>
    <t>de la producción de caña de azúcar del país en ese año.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</si>
  <si>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Asocaña.</t>
    </r>
  </si>
  <si>
    <t>Balance azucarero colombiano 2001 - 2012 (1)</t>
  </si>
  <si>
    <t>Principales destinos de las exportaciones de azúcar crudo de Colombia 2001 - 2012</t>
  </si>
  <si>
    <t>Principales destinos de las exportaciones de azúcar blanco de Colombia 2001 - 2012</t>
  </si>
  <si>
    <t>Balance de melazas de los ingenios de Colombia 2001 - 2012</t>
  </si>
  <si>
    <t xml:space="preserve"> en Colombia 2001 - 2012</t>
  </si>
  <si>
    <t>Indicadores agrícolas de cosecha de caña de azúcar de Colombia 2001 - 2012 (1)</t>
  </si>
  <si>
    <t>Indicadores ambientales e inversión en investigación del sector azucarero colombiano 2001 - 2012</t>
  </si>
  <si>
    <t>Precio internacional del azúcar crudo 2001 - 2012</t>
  </si>
  <si>
    <t>Precio internacional del azúcar blanco 2001 - 2012</t>
  </si>
  <si>
    <t>Balance azucarero mundial 2001 - 2011</t>
  </si>
  <si>
    <t>Exportaciones mundiales de azúcar blanco y crudo 2001 - 2011</t>
  </si>
  <si>
    <t>Principales productores mundiales de azúcar 2001 - 2011</t>
  </si>
  <si>
    <t>Principales exportadores mundiales de azúcar 2001 - 2011</t>
  </si>
  <si>
    <t>Principales consumidores mundiales de azúcar 2001 - 2011</t>
  </si>
  <si>
    <t>Principales importadores mundiales de azúcar 2001 - 2011</t>
  </si>
  <si>
    <t>Cuotas de importación de azúcar crudo de Estados Unidos 2001/02 - 2012/13 (1)</t>
  </si>
  <si>
    <t>Consumo per cápita mundial de azúcar  2001 - 2011</t>
  </si>
  <si>
    <r>
      <rPr>
        <b/>
        <sz val="11"/>
        <color theme="1"/>
        <rFont val="Calibri"/>
        <family val="2"/>
        <scheme val="minor"/>
      </rPr>
      <t xml:space="preserve">Elaborado por: </t>
    </r>
    <r>
      <rPr>
        <sz val="11"/>
        <color theme="1"/>
        <rFont val="Calibri"/>
        <family val="2"/>
        <scheme val="minor"/>
      </rPr>
      <t>Claudia Lucía Chávez Cortés, Analista Energía Renovable y Nuevos Negocios</t>
    </r>
  </si>
  <si>
    <r>
      <t>Área Cubierta y mezcla</t>
    </r>
    <r>
      <rPr>
        <b/>
        <vertAlign val="superscript"/>
        <sz val="11"/>
        <rFont val="Calibri"/>
        <family val="2"/>
        <scheme val="minor"/>
      </rPr>
      <t xml:space="preserve"> (4)</t>
    </r>
  </si>
  <si>
    <t>Valle del Cauca, Cauca, Nariño, Risaralda, Quindío. Mezcla del 10%</t>
  </si>
  <si>
    <t>A partir de febrero ingresó Bogotá D.C. Mezcla del 10%</t>
  </si>
  <si>
    <t>A partir de junio ingresaron Santander, Norte de Santander, sur del Cesar y norte de Boyacá. Mezcla del 10%</t>
  </si>
  <si>
    <t>Mezcla del 10%</t>
  </si>
  <si>
    <t>A partir de marzo ingresaron Huila y Tolima; a partir de junio ingresaron Antioquia y Chocó. Mezcla del 10%</t>
  </si>
  <si>
    <t>Mezcla del 10% en todo el país</t>
  </si>
  <si>
    <t>Mezcla del 8%, a partir del 1 de julio la mezcla pasa al 10% en el occidente y sur del país</t>
  </si>
  <si>
    <t>Mezcla del 8%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</si>
  <si>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información hasta 2010 corresponde a 13 ingenios que procesaron el 99,4% de la producción de caña de azúcar del país registrada en 2012. Para 2011 y 2012 la información corresponde a 12 ingenios que procesaron el 85,0%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</si>
  <si>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 inversión ambiental en 2005 y 2006 incluye el costo de las inversiones para el tratamiento ambiental de efluentes en las nuevas destilerias.</t>
    </r>
  </si>
  <si>
    <t>Balance azucarero colombiano 2011 - 2012</t>
  </si>
  <si>
    <t>Balance azucarero colombiano 2001 - 2012</t>
  </si>
  <si>
    <t xml:space="preserve">Balance de alcohol carburante de Colombia </t>
  </si>
  <si>
    <t>Caña molida, área bajo cultivo y área cosechada con destino a la producción de azúcar en Colombia 2001 - 2012</t>
  </si>
  <si>
    <t xml:space="preserve">Indicadores agrícolas de cosecha de caña de azúcar de Colombia 2001 - 2012 </t>
  </si>
  <si>
    <t>Cuotas de importación de azúcar crudo de Estados Unidos 2001/02 - 2012/13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</si>
</sst>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[$-C0A]d\-mmm\-yy;@"/>
    <numFmt numFmtId="165" formatCode="0.0%"/>
    <numFmt numFmtId="166" formatCode="#,##0.0"/>
    <numFmt numFmtId="167" formatCode="_(* #,##0_);_(* \(#,##0\);_(* &quot;-&quot;??_);_(@_)"/>
    <numFmt numFmtId="168" formatCode="#,##0.000"/>
    <numFmt numFmtId="169" formatCode="0.0"/>
    <numFmt numFmtId="170" formatCode="_(* #,##0.0000_);_(* \(#,##0.0000\);_(* &quot;-&quot;??_);_(@_)"/>
    <numFmt numFmtId="171" formatCode="#,##0.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Helv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rgb="FFABC67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64" fontId="4" fillId="0" borderId="0"/>
    <xf numFmtId="1" fontId="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" fontId="5" fillId="0" borderId="0"/>
    <xf numFmtId="1" fontId="5" fillId="0" borderId="0"/>
    <xf numFmtId="1" fontId="5" fillId="0" borderId="0"/>
    <xf numFmtId="1" fontId="5" fillId="0" borderId="0"/>
    <xf numFmtId="164" fontId="4" fillId="0" borderId="0"/>
    <xf numFmtId="1" fontId="5" fillId="0" borderId="0"/>
    <xf numFmtId="1" fontId="5" fillId="0" borderId="0"/>
    <xf numFmtId="1" fontId="5" fillId="0" borderId="0"/>
    <xf numFmtId="1" fontId="5" fillId="0" borderId="0"/>
  </cellStyleXfs>
  <cellXfs count="217">
    <xf numFmtId="164" fontId="0" fillId="0" borderId="0" xfId="0"/>
    <xf numFmtId="164" fontId="3" fillId="0" borderId="0" xfId="0" applyFont="1" applyAlignment="1">
      <alignment horizontal="centerContinuous"/>
    </xf>
    <xf numFmtId="164" fontId="0" fillId="0" borderId="0" xfId="0" applyFont="1"/>
    <xf numFmtId="164" fontId="0" fillId="0" borderId="0" xfId="0" applyFont="1" applyAlignment="1">
      <alignment horizontal="center"/>
    </xf>
    <xf numFmtId="164" fontId="0" fillId="0" borderId="0" xfId="0" applyFont="1" applyFill="1"/>
    <xf numFmtId="164" fontId="4" fillId="0" borderId="0" xfId="0" applyFont="1"/>
    <xf numFmtId="164" fontId="0" fillId="0" borderId="0" xfId="0" applyFont="1" applyAlignment="1">
      <alignment horizontal="centerContinuous"/>
    </xf>
    <xf numFmtId="1" fontId="7" fillId="2" borderId="0" xfId="3" applyNumberFormat="1" applyFont="1" applyFill="1" applyBorder="1" applyAlignment="1">
      <alignment horizontal="centerContinuous"/>
    </xf>
    <xf numFmtId="164" fontId="7" fillId="2" borderId="0" xfId="3" applyNumberFormat="1" applyFont="1" applyFill="1" applyBorder="1" applyAlignment="1">
      <alignment horizontal="centerContinuous"/>
    </xf>
    <xf numFmtId="165" fontId="7" fillId="2" borderId="0" xfId="3" applyNumberFormat="1" applyFont="1" applyFill="1" applyBorder="1" applyAlignment="1">
      <alignment horizontal="centerContinuous"/>
    </xf>
    <xf numFmtId="3" fontId="6" fillId="2" borderId="0" xfId="3" applyNumberFormat="1" applyFont="1" applyFill="1" applyBorder="1" applyAlignment="1">
      <alignment horizontal="center"/>
    </xf>
    <xf numFmtId="165" fontId="6" fillId="2" borderId="0" xfId="3" applyNumberFormat="1" applyFont="1" applyFill="1" applyBorder="1" applyAlignment="1">
      <alignment horizontal="center"/>
    </xf>
    <xf numFmtId="165" fontId="6" fillId="2" borderId="0" xfId="3" quotePrefix="1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left"/>
    </xf>
    <xf numFmtId="3" fontId="6" fillId="0" borderId="0" xfId="3" applyNumberFormat="1" applyFont="1" applyFill="1" applyBorder="1" applyAlignment="1">
      <alignment horizontal="centerContinuous"/>
    </xf>
    <xf numFmtId="3" fontId="6" fillId="0" borderId="0" xfId="3" applyNumberFormat="1" applyFont="1" applyFill="1" applyAlignment="1">
      <alignment horizontal="left"/>
    </xf>
    <xf numFmtId="1" fontId="8" fillId="0" borderId="0" xfId="4" applyFont="1" applyAlignment="1"/>
    <xf numFmtId="3" fontId="8" fillId="0" borderId="0" xfId="3" applyNumberFormat="1" applyFont="1" applyFill="1" applyAlignment="1">
      <alignment horizontal="left"/>
    </xf>
    <xf numFmtId="3" fontId="0" fillId="0" borderId="0" xfId="0" applyNumberFormat="1" applyFont="1"/>
    <xf numFmtId="165" fontId="0" fillId="0" borderId="0" xfId="2" applyNumberFormat="1" applyFont="1"/>
    <xf numFmtId="1" fontId="8" fillId="3" borderId="0" xfId="4" applyFont="1" applyFill="1" applyAlignment="1"/>
    <xf numFmtId="3" fontId="6" fillId="3" borderId="0" xfId="3" applyNumberFormat="1" applyFont="1" applyFill="1" applyAlignment="1">
      <alignment horizontal="left"/>
    </xf>
    <xf numFmtId="3" fontId="3" fillId="3" borderId="0" xfId="0" applyNumberFormat="1" applyFont="1" applyFill="1"/>
    <xf numFmtId="9" fontId="3" fillId="3" borderId="0" xfId="2" applyFont="1" applyFill="1"/>
    <xf numFmtId="165" fontId="3" fillId="3" borderId="0" xfId="2" applyNumberFormat="1" applyFont="1" applyFill="1"/>
    <xf numFmtId="3" fontId="6" fillId="0" borderId="0" xfId="3" applyNumberFormat="1" applyFont="1" applyFill="1" applyAlignment="1">
      <alignment horizontal="centerContinuous"/>
    </xf>
    <xf numFmtId="3" fontId="8" fillId="0" borderId="0" xfId="3" applyNumberFormat="1" applyFont="1" applyFill="1" applyAlignment="1"/>
    <xf numFmtId="3" fontId="8" fillId="0" borderId="0" xfId="0" applyNumberFormat="1" applyFont="1"/>
    <xf numFmtId="3" fontId="11" fillId="4" borderId="0" xfId="3" applyNumberFormat="1" applyFont="1" applyFill="1" applyAlignment="1">
      <alignment horizontal="left"/>
    </xf>
    <xf numFmtId="3" fontId="6" fillId="4" borderId="0" xfId="3" applyNumberFormat="1" applyFont="1" applyFill="1" applyAlignment="1">
      <alignment horizontal="left"/>
    </xf>
    <xf numFmtId="3" fontId="3" fillId="4" borderId="0" xfId="0" applyNumberFormat="1" applyFont="1" applyFill="1"/>
    <xf numFmtId="9" fontId="3" fillId="4" borderId="0" xfId="2" applyNumberFormat="1" applyFont="1" applyFill="1"/>
    <xf numFmtId="165" fontId="3" fillId="4" borderId="0" xfId="2" applyNumberFormat="1" applyFont="1" applyFill="1"/>
    <xf numFmtId="3" fontId="8" fillId="4" borderId="0" xfId="3" applyNumberFormat="1" applyFont="1" applyFill="1" applyAlignment="1"/>
    <xf numFmtId="3" fontId="6" fillId="3" borderId="0" xfId="3" applyNumberFormat="1" applyFont="1" applyFill="1" applyAlignment="1"/>
    <xf numFmtId="9" fontId="3" fillId="3" borderId="0" xfId="2" applyNumberFormat="1" applyFont="1" applyFill="1"/>
    <xf numFmtId="3" fontId="8" fillId="5" borderId="0" xfId="3" applyNumberFormat="1" applyFont="1" applyFill="1" applyAlignment="1">
      <alignment horizontal="left"/>
    </xf>
    <xf numFmtId="3" fontId="0" fillId="5" borderId="0" xfId="0" applyNumberFormat="1" applyFont="1" applyFill="1"/>
    <xf numFmtId="165" fontId="0" fillId="5" borderId="0" xfId="2" applyNumberFormat="1" applyFont="1" applyFill="1"/>
    <xf numFmtId="164" fontId="0" fillId="5" borderId="0" xfId="0" applyFont="1" applyFill="1"/>
    <xf numFmtId="1" fontId="8" fillId="0" borderId="0" xfId="5" applyFont="1" applyFill="1" applyAlignment="1">
      <alignment horizontal="left"/>
    </xf>
    <xf numFmtId="1" fontId="10" fillId="0" borderId="0" xfId="5" applyFont="1" applyFill="1" applyAlignment="1">
      <alignment horizontal="left"/>
    </xf>
    <xf numFmtId="164" fontId="0" fillId="0" borderId="0" xfId="0" applyFont="1" applyAlignment="1">
      <alignment horizontal="left" indent="2"/>
    </xf>
    <xf numFmtId="164" fontId="8" fillId="0" borderId="0" xfId="6" applyNumberFormat="1" applyFont="1" applyBorder="1" applyAlignment="1">
      <alignment horizontal="left"/>
    </xf>
    <xf numFmtId="164" fontId="3" fillId="0" borderId="0" xfId="0" applyFont="1"/>
    <xf numFmtId="1" fontId="6" fillId="2" borderId="0" xfId="3" applyNumberFormat="1" applyFont="1" applyFill="1" applyBorder="1" applyAlignment="1">
      <alignment horizontal="center"/>
    </xf>
    <xf numFmtId="165" fontId="6" fillId="2" borderId="0" xfId="3" applyNumberFormat="1" applyFont="1" applyFill="1" applyBorder="1" applyAlignment="1">
      <alignment horizontal="centerContinuous"/>
    </xf>
    <xf numFmtId="3" fontId="6" fillId="2" borderId="0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" fontId="8" fillId="0" borderId="0" xfId="3" applyNumberFormat="1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center"/>
    </xf>
    <xf numFmtId="43" fontId="8" fillId="0" borderId="0" xfId="1" applyFont="1"/>
    <xf numFmtId="1" fontId="8" fillId="3" borderId="0" xfId="3" applyNumberFormat="1" applyFont="1" applyFill="1" applyBorder="1" applyAlignment="1">
      <alignment horizontal="left"/>
    </xf>
    <xf numFmtId="3" fontId="8" fillId="3" borderId="0" xfId="3" applyNumberFormat="1" applyFont="1" applyFill="1" applyBorder="1" applyAlignment="1">
      <alignment horizontal="center"/>
    </xf>
    <xf numFmtId="166" fontId="8" fillId="3" borderId="0" xfId="3" applyNumberFormat="1" applyFont="1" applyFill="1" applyBorder="1" applyAlignment="1">
      <alignment horizontal="center"/>
    </xf>
    <xf numFmtId="164" fontId="8" fillId="0" borderId="0" xfId="0" applyFont="1"/>
    <xf numFmtId="3" fontId="8" fillId="5" borderId="0" xfId="3" applyNumberFormat="1" applyFont="1" applyFill="1" applyBorder="1" applyAlignment="1">
      <alignment horizontal="center"/>
    </xf>
    <xf numFmtId="164" fontId="0" fillId="0" borderId="0" xfId="0" applyFont="1" applyBorder="1"/>
    <xf numFmtId="3" fontId="0" fillId="0" borderId="0" xfId="0" applyNumberFormat="1" applyFont="1" applyBorder="1"/>
    <xf numFmtId="3" fontId="0" fillId="0" borderId="0" xfId="2" applyNumberFormat="1" applyFont="1"/>
    <xf numFmtId="10" fontId="0" fillId="0" borderId="0" xfId="2" applyNumberFormat="1" applyFont="1"/>
    <xf numFmtId="3" fontId="6" fillId="0" borderId="0" xfId="3" applyNumberFormat="1" applyFont="1" applyFill="1" applyAlignment="1"/>
    <xf numFmtId="4" fontId="0" fillId="5" borderId="0" xfId="0" applyNumberFormat="1" applyFont="1" applyFill="1"/>
    <xf numFmtId="4" fontId="0" fillId="0" borderId="0" xfId="0" applyNumberFormat="1" applyFont="1"/>
    <xf numFmtId="0" fontId="3" fillId="0" borderId="0" xfId="0" applyNumberFormat="1" applyFont="1" applyAlignment="1">
      <alignment horizontal="centerContinuous"/>
    </xf>
    <xf numFmtId="3" fontId="6" fillId="2" borderId="0" xfId="3" applyNumberFormat="1" applyFont="1" applyFill="1" applyBorder="1" applyAlignment="1">
      <alignment vertical="center"/>
    </xf>
    <xf numFmtId="1" fontId="6" fillId="2" borderId="0" xfId="3" applyNumberFormat="1" applyFont="1" applyFill="1" applyBorder="1" applyAlignment="1">
      <alignment horizontal="center" vertical="center"/>
    </xf>
    <xf numFmtId="1" fontId="8" fillId="5" borderId="0" xfId="3" applyNumberFormat="1" applyFont="1" applyFill="1" applyBorder="1" applyAlignment="1">
      <alignment horizontal="left"/>
    </xf>
    <xf numFmtId="3" fontId="8" fillId="5" borderId="0" xfId="3" applyNumberFormat="1" applyFont="1" applyFill="1" applyBorder="1" applyAlignment="1"/>
    <xf numFmtId="3" fontId="8" fillId="3" borderId="0" xfId="3" applyNumberFormat="1" applyFont="1" applyFill="1" applyBorder="1" applyAlignment="1"/>
    <xf numFmtId="3" fontId="0" fillId="3" borderId="0" xfId="0" applyNumberFormat="1" applyFont="1" applyFill="1"/>
    <xf numFmtId="3" fontId="8" fillId="0" borderId="0" xfId="3" applyNumberFormat="1" applyFont="1" applyFill="1" applyBorder="1" applyAlignment="1"/>
    <xf numFmtId="1" fontId="6" fillId="5" borderId="0" xfId="3" applyNumberFormat="1" applyFont="1" applyFill="1" applyBorder="1" applyAlignment="1">
      <alignment horizontal="left"/>
    </xf>
    <xf numFmtId="3" fontId="6" fillId="5" borderId="0" xfId="3" applyNumberFormat="1" applyFont="1" applyFill="1" applyBorder="1" applyAlignment="1"/>
    <xf numFmtId="3" fontId="6" fillId="5" borderId="0" xfId="0" applyNumberFormat="1" applyFont="1" applyFill="1"/>
    <xf numFmtId="3" fontId="3" fillId="5" borderId="0" xfId="0" applyNumberFormat="1" applyFont="1" applyFill="1"/>
    <xf numFmtId="167" fontId="0" fillId="0" borderId="0" xfId="1" applyNumberFormat="1" applyFont="1"/>
    <xf numFmtId="43" fontId="0" fillId="0" borderId="0" xfId="1" applyFont="1"/>
    <xf numFmtId="2" fontId="0" fillId="0" borderId="0" xfId="0" applyNumberFormat="1" applyFont="1"/>
    <xf numFmtId="0" fontId="0" fillId="0" borderId="0" xfId="0" applyNumberFormat="1" applyFont="1" applyAlignment="1">
      <alignment horizontal="centerContinuous"/>
    </xf>
    <xf numFmtId="0" fontId="0" fillId="5" borderId="0" xfId="0" applyNumberFormat="1" applyFont="1" applyFill="1" applyAlignment="1">
      <alignment horizontal="centerContinuous"/>
    </xf>
    <xf numFmtId="2" fontId="0" fillId="5" borderId="0" xfId="0" applyNumberFormat="1" applyFont="1" applyFill="1"/>
    <xf numFmtId="3" fontId="6" fillId="2" borderId="0" xfId="3" applyNumberFormat="1" applyFont="1" applyFill="1" applyBorder="1" applyAlignment="1">
      <alignment horizontal="center" vertical="center"/>
    </xf>
    <xf numFmtId="164" fontId="6" fillId="2" borderId="0" xfId="3" applyNumberFormat="1" applyFont="1" applyFill="1" applyBorder="1" applyAlignment="1">
      <alignment horizontal="centerContinuous"/>
    </xf>
    <xf numFmtId="1" fontId="8" fillId="0" borderId="0" xfId="3" applyNumberFormat="1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horizontal="left" vertical="center" wrapText="1"/>
    </xf>
    <xf numFmtId="1" fontId="8" fillId="3" borderId="0" xfId="3" applyNumberFormat="1" applyFont="1" applyFill="1" applyBorder="1" applyAlignment="1">
      <alignment horizontal="center" vertical="center"/>
    </xf>
    <xf numFmtId="3" fontId="8" fillId="3" borderId="0" xfId="3" applyNumberFormat="1" applyFont="1" applyFill="1" applyBorder="1" applyAlignment="1">
      <alignment horizontal="center" vertical="center"/>
    </xf>
    <xf numFmtId="3" fontId="8" fillId="3" borderId="0" xfId="3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/>
    <xf numFmtId="0" fontId="13" fillId="0" borderId="0" xfId="0" applyNumberFormat="1" applyFont="1" applyAlignment="1">
      <alignment horizontal="center"/>
    </xf>
    <xf numFmtId="167" fontId="0" fillId="0" borderId="0" xfId="1" applyNumberFormat="1" applyFont="1" applyFill="1"/>
    <xf numFmtId="168" fontId="0" fillId="0" borderId="0" xfId="0" applyNumberFormat="1" applyFont="1" applyAlignment="1">
      <alignment horizontal="center"/>
    </xf>
    <xf numFmtId="37" fontId="0" fillId="0" borderId="0" xfId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7" fontId="8" fillId="0" borderId="0" xfId="1" applyNumberFormat="1" applyFont="1" applyAlignment="1">
      <alignment horizontal="center"/>
    </xf>
    <xf numFmtId="167" fontId="8" fillId="0" borderId="0" xfId="1" applyNumberFormat="1" applyFont="1" applyFill="1" applyBorder="1" applyAlignment="1"/>
    <xf numFmtId="165" fontId="0" fillId="0" borderId="0" xfId="2" applyNumberFormat="1" applyFont="1" applyFill="1"/>
    <xf numFmtId="0" fontId="0" fillId="0" borderId="0" xfId="0" applyNumberFormat="1" applyFont="1" applyAlignment="1">
      <alignment horizontal="center"/>
    </xf>
    <xf numFmtId="3" fontId="2" fillId="0" borderId="0" xfId="0" applyNumberFormat="1" applyFont="1" applyFill="1"/>
    <xf numFmtId="3" fontId="15" fillId="0" borderId="0" xfId="3" applyNumberFormat="1" applyFont="1" applyFill="1" applyAlignment="1">
      <alignment horizontal="left"/>
    </xf>
    <xf numFmtId="3" fontId="6" fillId="5" borderId="0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/>
    <xf numFmtId="4" fontId="8" fillId="3" borderId="0" xfId="3" applyNumberFormat="1" applyFont="1" applyFill="1" applyBorder="1" applyAlignment="1"/>
    <xf numFmtId="4" fontId="8" fillId="5" borderId="0" xfId="3" applyNumberFormat="1" applyFont="1" applyFill="1" applyBorder="1" applyAlignment="1"/>
    <xf numFmtId="4" fontId="0" fillId="0" borderId="0" xfId="0" applyNumberFormat="1" applyFont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2" fontId="8" fillId="0" borderId="0" xfId="7" applyNumberFormat="1" applyFont="1" applyAlignment="1">
      <alignment horizontal="right"/>
    </xf>
    <xf numFmtId="2" fontId="8" fillId="3" borderId="0" xfId="7" applyNumberFormat="1" applyFont="1" applyFill="1" applyAlignment="1">
      <alignment horizontal="right"/>
    </xf>
    <xf numFmtId="2" fontId="8" fillId="0" borderId="0" xfId="8" applyNumberFormat="1" applyFont="1" applyAlignment="1">
      <alignment horizontal="right"/>
    </xf>
    <xf numFmtId="2" fontId="8" fillId="3" borderId="0" xfId="8" applyNumberFormat="1" applyFont="1" applyFill="1" applyAlignment="1">
      <alignment horizontal="right"/>
    </xf>
    <xf numFmtId="0" fontId="6" fillId="2" borderId="0" xfId="3" applyNumberFormat="1" applyFont="1" applyFill="1" applyBorder="1" applyAlignment="1">
      <alignment horizontal="center" vertical="center" wrapText="1"/>
    </xf>
    <xf numFmtId="164" fontId="8" fillId="5" borderId="0" xfId="3" applyNumberFormat="1" applyFont="1" applyFill="1" applyBorder="1" applyAlignment="1">
      <alignment horizontal="left"/>
    </xf>
    <xf numFmtId="164" fontId="0" fillId="0" borderId="0" xfId="0" applyFont="1" applyAlignment="1">
      <alignment horizontal="left"/>
    </xf>
    <xf numFmtId="164" fontId="8" fillId="3" borderId="0" xfId="3" applyNumberFormat="1" applyFont="1" applyFill="1" applyBorder="1" applyAlignment="1">
      <alignment horizontal="left"/>
    </xf>
    <xf numFmtId="3" fontId="8" fillId="3" borderId="0" xfId="3" applyNumberFormat="1" applyFont="1" applyFill="1" applyBorder="1" applyAlignment="1">
      <alignment horizontal="left"/>
    </xf>
    <xf numFmtId="164" fontId="2" fillId="0" borderId="0" xfId="0" applyFont="1"/>
    <xf numFmtId="169" fontId="0" fillId="0" borderId="0" xfId="0" applyNumberFormat="1" applyFont="1"/>
    <xf numFmtId="3" fontId="8" fillId="0" borderId="0" xfId="9" applyNumberFormat="1" applyFont="1" applyAlignment="1">
      <alignment horizontal="center"/>
    </xf>
    <xf numFmtId="169" fontId="8" fillId="0" borderId="0" xfId="10" applyNumberFormat="1" applyFont="1" applyAlignment="1">
      <alignment horizontal="center"/>
    </xf>
    <xf numFmtId="169" fontId="8" fillId="0" borderId="0" xfId="11" applyNumberFormat="1" applyFont="1" applyAlignment="1">
      <alignment horizontal="center"/>
    </xf>
    <xf numFmtId="3" fontId="8" fillId="3" borderId="0" xfId="9" applyNumberFormat="1" applyFont="1" applyFill="1" applyAlignment="1">
      <alignment horizontal="center"/>
    </xf>
    <xf numFmtId="169" fontId="8" fillId="3" borderId="0" xfId="10" applyNumberFormat="1" applyFont="1" applyFill="1" applyAlignment="1">
      <alignment horizontal="center"/>
    </xf>
    <xf numFmtId="169" fontId="8" fillId="3" borderId="0" xfId="11" applyNumberFormat="1" applyFont="1" applyFill="1" applyAlignment="1">
      <alignment horizontal="center"/>
    </xf>
    <xf numFmtId="164" fontId="0" fillId="0" borderId="0" xfId="0" applyFont="1" applyAlignment="1"/>
    <xf numFmtId="3" fontId="8" fillId="3" borderId="0" xfId="12" applyNumberFormat="1" applyFont="1" applyFill="1" applyBorder="1" applyAlignment="1">
      <alignment horizontal="center"/>
    </xf>
    <xf numFmtId="10" fontId="0" fillId="3" borderId="0" xfId="2" applyNumberFormat="1" applyFont="1" applyFill="1"/>
    <xf numFmtId="170" fontId="0" fillId="0" borderId="0" xfId="1" applyNumberFormat="1" applyFont="1"/>
    <xf numFmtId="3" fontId="8" fillId="0" borderId="0" xfId="12" applyNumberFormat="1" applyFont="1" applyBorder="1" applyAlignment="1">
      <alignment horizontal="center"/>
    </xf>
    <xf numFmtId="164" fontId="6" fillId="0" borderId="0" xfId="0" applyFont="1" applyAlignment="1">
      <alignment horizontal="centerContinuous"/>
    </xf>
    <xf numFmtId="0" fontId="0" fillId="0" borderId="0" xfId="0" applyNumberFormat="1" applyFont="1" applyAlignment="1">
      <alignment horizontal="center" vertical="center" wrapText="1"/>
    </xf>
    <xf numFmtId="3" fontId="8" fillId="0" borderId="0" xfId="13" applyNumberFormat="1" applyFont="1" applyFill="1" applyAlignment="1"/>
    <xf numFmtId="3" fontId="8" fillId="3" borderId="0" xfId="13" applyNumberFormat="1" applyFont="1" applyFill="1" applyAlignment="1"/>
    <xf numFmtId="3" fontId="8" fillId="3" borderId="0" xfId="13" applyNumberFormat="1" applyFont="1" applyFill="1" applyBorder="1" applyAlignment="1"/>
    <xf numFmtId="3" fontId="8" fillId="0" borderId="0" xfId="13" applyNumberFormat="1" applyFont="1" applyFill="1" applyBorder="1" applyAlignment="1"/>
    <xf numFmtId="3" fontId="8" fillId="0" borderId="0" xfId="7" applyNumberFormat="1" applyFont="1" applyAlignment="1"/>
    <xf numFmtId="3" fontId="8" fillId="0" borderId="0" xfId="14" applyNumberFormat="1" applyFont="1" applyFill="1" applyBorder="1" applyAlignment="1"/>
    <xf numFmtId="3" fontId="8" fillId="3" borderId="0" xfId="14" applyNumberFormat="1" applyFont="1" applyFill="1" applyBorder="1" applyAlignment="1"/>
    <xf numFmtId="3" fontId="8" fillId="0" borderId="0" xfId="15" applyNumberFormat="1" applyFont="1" applyAlignment="1"/>
    <xf numFmtId="3" fontId="8" fillId="0" borderId="0" xfId="15" applyNumberFormat="1" applyFont="1" applyFill="1" applyAlignment="1"/>
    <xf numFmtId="3" fontId="8" fillId="3" borderId="0" xfId="15" applyNumberFormat="1" applyFont="1" applyFill="1" applyAlignment="1"/>
    <xf numFmtId="3" fontId="8" fillId="3" borderId="0" xfId="15" applyNumberFormat="1" applyFont="1" applyFill="1" applyBorder="1" applyAlignment="1"/>
    <xf numFmtId="3" fontId="8" fillId="0" borderId="0" xfId="15" applyNumberFormat="1" applyFont="1" applyFill="1" applyBorder="1" applyAlignment="1"/>
    <xf numFmtId="3" fontId="8" fillId="0" borderId="0" xfId="15" applyNumberFormat="1" applyFont="1"/>
    <xf numFmtId="3" fontId="8" fillId="3" borderId="0" xfId="15" applyNumberFormat="1" applyFont="1" applyFill="1"/>
    <xf numFmtId="0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8" fillId="5" borderId="0" xfId="16" applyNumberFormat="1" applyFont="1" applyFill="1" applyBorder="1" applyAlignment="1">
      <alignment horizontal="center"/>
    </xf>
    <xf numFmtId="3" fontId="8" fillId="0" borderId="0" xfId="16" applyNumberFormat="1" applyFont="1" applyFill="1" applyBorder="1" applyAlignment="1">
      <alignment horizontal="center"/>
    </xf>
    <xf numFmtId="3" fontId="8" fillId="3" borderId="0" xfId="16" applyNumberFormat="1" applyFont="1" applyFill="1" applyBorder="1" applyAlignment="1">
      <alignment horizontal="center"/>
    </xf>
    <xf numFmtId="3" fontId="8" fillId="0" borderId="0" xfId="17" applyNumberFormat="1" applyFont="1" applyFill="1"/>
    <xf numFmtId="3" fontId="8" fillId="3" borderId="0" xfId="17" applyNumberFormat="1" applyFont="1" applyFill="1"/>
    <xf numFmtId="3" fontId="6" fillId="3" borderId="0" xfId="17" applyNumberFormat="1" applyFont="1" applyFill="1"/>
    <xf numFmtId="3" fontId="8" fillId="0" borderId="0" xfId="17" applyNumberFormat="1" applyFont="1" applyFill="1" applyBorder="1"/>
    <xf numFmtId="3" fontId="8" fillId="3" borderId="0" xfId="17" applyNumberFormat="1" applyFont="1" applyFill="1" applyBorder="1"/>
    <xf numFmtId="3" fontId="8" fillId="6" borderId="0" xfId="17" applyNumberFormat="1" applyFont="1" applyFill="1"/>
    <xf numFmtId="3" fontId="6" fillId="3" borderId="0" xfId="17" applyNumberFormat="1" applyFont="1" applyFill="1" applyBorder="1"/>
    <xf numFmtId="167" fontId="3" fillId="0" borderId="0" xfId="1" applyNumberFormat="1" applyFont="1"/>
    <xf numFmtId="1" fontId="8" fillId="0" borderId="0" xfId="18" applyFont="1" applyBorder="1" applyAlignment="1">
      <alignment horizontal="left" vertical="center"/>
    </xf>
    <xf numFmtId="166" fontId="8" fillId="0" borderId="0" xfId="18" applyNumberFormat="1" applyFont="1" applyBorder="1" applyAlignment="1">
      <alignment horizontal="center"/>
    </xf>
    <xf numFmtId="1" fontId="8" fillId="3" borderId="0" xfId="18" applyFont="1" applyFill="1" applyAlignment="1">
      <alignment horizontal="left" vertical="center"/>
    </xf>
    <xf numFmtId="166" fontId="8" fillId="3" borderId="0" xfId="18" applyNumberFormat="1" applyFont="1" applyFill="1" applyAlignment="1">
      <alignment horizontal="center"/>
    </xf>
    <xf numFmtId="166" fontId="8" fillId="0" borderId="0" xfId="18" applyNumberFormat="1" applyFont="1" applyAlignment="1">
      <alignment horizontal="center"/>
    </xf>
    <xf numFmtId="1" fontId="6" fillId="0" borderId="0" xfId="18" applyFont="1" applyBorder="1" applyAlignment="1">
      <alignment horizontal="left" vertical="center"/>
    </xf>
    <xf numFmtId="166" fontId="6" fillId="0" borderId="0" xfId="18" applyNumberFormat="1" applyFont="1" applyBorder="1" applyAlignment="1">
      <alignment horizontal="center"/>
    </xf>
    <xf numFmtId="164" fontId="0" fillId="5" borderId="0" xfId="19" applyFont="1" applyFill="1"/>
    <xf numFmtId="4" fontId="0" fillId="5" borderId="0" xfId="19" applyNumberFormat="1" applyFont="1" applyFill="1"/>
    <xf numFmtId="1" fontId="6" fillId="5" borderId="0" xfId="18" applyFont="1" applyFill="1" applyBorder="1" applyAlignment="1"/>
    <xf numFmtId="169" fontId="6" fillId="5" borderId="0" xfId="18" applyNumberFormat="1" applyFont="1" applyFill="1" applyBorder="1" applyAlignment="1">
      <alignment horizontal="center"/>
    </xf>
    <xf numFmtId="164" fontId="8" fillId="0" borderId="0" xfId="0" applyFont="1" applyBorder="1"/>
    <xf numFmtId="3" fontId="0" fillId="0" borderId="0" xfId="0" applyNumberFormat="1" applyFont="1" applyFill="1" applyBorder="1"/>
    <xf numFmtId="3" fontId="0" fillId="5" borderId="0" xfId="0" applyNumberFormat="1" applyFont="1" applyFill="1" applyBorder="1"/>
    <xf numFmtId="2" fontId="8" fillId="3" borderId="0" xfId="20" applyNumberFormat="1" applyFont="1" applyFill="1" applyAlignment="1">
      <alignment vertical="center" wrapText="1"/>
    </xf>
    <xf numFmtId="3" fontId="8" fillId="3" borderId="0" xfId="20" applyNumberFormat="1" applyFont="1" applyFill="1" applyAlignment="1">
      <alignment vertical="center" wrapText="1"/>
    </xf>
    <xf numFmtId="3" fontId="8" fillId="5" borderId="0" xfId="20" applyNumberFormat="1" applyFont="1" applyFill="1" applyAlignment="1">
      <alignment vertical="center" wrapText="1"/>
    </xf>
    <xf numFmtId="164" fontId="6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2" fontId="8" fillId="5" borderId="0" xfId="7" applyNumberFormat="1" applyFont="1" applyFill="1" applyAlignment="1">
      <alignment horizontal="right"/>
    </xf>
    <xf numFmtId="164" fontId="0" fillId="5" borderId="0" xfId="0" applyNumberFormat="1" applyFont="1" applyFill="1" applyBorder="1" applyAlignment="1">
      <alignment horizontal="left"/>
    </xf>
    <xf numFmtId="164" fontId="0" fillId="5" borderId="0" xfId="0" applyFont="1" applyFill="1" applyBorder="1"/>
    <xf numFmtId="164" fontId="6" fillId="5" borderId="0" xfId="3" applyNumberFormat="1" applyFont="1" applyFill="1" applyBorder="1" applyAlignment="1">
      <alignment vertical="center"/>
    </xf>
    <xf numFmtId="0" fontId="8" fillId="0" borderId="0" xfId="0" applyNumberFormat="1" applyFont="1" applyBorder="1"/>
    <xf numFmtId="3" fontId="0" fillId="0" borderId="0" xfId="21" applyNumberFormat="1" applyFont="1"/>
    <xf numFmtId="0" fontId="8" fillId="3" borderId="0" xfId="20" applyNumberFormat="1" applyFont="1" applyFill="1" applyAlignment="1">
      <alignment vertical="center" wrapText="1"/>
    </xf>
    <xf numFmtId="164" fontId="0" fillId="0" borderId="0" xfId="21" applyFont="1"/>
    <xf numFmtId="0" fontId="6" fillId="3" borderId="0" xfId="20" applyNumberFormat="1" applyFont="1" applyFill="1" applyAlignment="1">
      <alignment vertical="center" wrapText="1"/>
    </xf>
    <xf numFmtId="3" fontId="6" fillId="3" borderId="0" xfId="20" applyNumberFormat="1" applyFont="1" applyFill="1" applyAlignment="1">
      <alignment vertical="center" wrapText="1"/>
    </xf>
    <xf numFmtId="164" fontId="0" fillId="0" borderId="0" xfId="21" applyFont="1" applyFill="1"/>
    <xf numFmtId="3" fontId="8" fillId="5" borderId="0" xfId="0" applyNumberFormat="1" applyFont="1" applyFill="1" applyBorder="1"/>
    <xf numFmtId="3" fontId="0" fillId="5" borderId="0" xfId="1" applyNumberFormat="1" applyFont="1" applyFill="1" applyBorder="1"/>
    <xf numFmtId="3" fontId="0" fillId="0" borderId="0" xfId="22" applyNumberFormat="1" applyFont="1"/>
    <xf numFmtId="171" fontId="0" fillId="0" borderId="0" xfId="0" applyNumberFormat="1" applyFont="1"/>
    <xf numFmtId="3" fontId="0" fillId="0" borderId="0" xfId="23" applyNumberFormat="1" applyFont="1"/>
    <xf numFmtId="164" fontId="0" fillId="0" borderId="0" xfId="23" applyFont="1"/>
    <xf numFmtId="3" fontId="0" fillId="0" borderId="0" xfId="24" applyNumberFormat="1" applyFont="1"/>
    <xf numFmtId="166" fontId="8" fillId="0" borderId="0" xfId="2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166" fontId="8" fillId="3" borderId="0" xfId="20" applyNumberFormat="1" applyFont="1" applyFill="1" applyAlignment="1">
      <alignment vertical="center" wrapText="1"/>
    </xf>
    <xf numFmtId="166" fontId="8" fillId="3" borderId="0" xfId="0" applyNumberFormat="1" applyFont="1" applyFill="1" applyAlignment="1">
      <alignment vertical="center" wrapText="1"/>
    </xf>
    <xf numFmtId="3" fontId="8" fillId="0" borderId="0" xfId="20" applyNumberFormat="1" applyFont="1" applyAlignment="1">
      <alignment vertical="center" wrapText="1"/>
    </xf>
    <xf numFmtId="3" fontId="8" fillId="3" borderId="0" xfId="2" applyNumberFormat="1" applyFont="1" applyFill="1" applyBorder="1" applyAlignment="1">
      <alignment vertical="center" wrapText="1"/>
    </xf>
    <xf numFmtId="3" fontId="6" fillId="2" borderId="0" xfId="3" applyNumberFormat="1" applyFont="1" applyFill="1" applyBorder="1" applyAlignment="1">
      <alignment horizontal="center" vertical="center"/>
    </xf>
    <xf numFmtId="166" fontId="8" fillId="0" borderId="0" xfId="20" applyNumberFormat="1" applyFont="1" applyFill="1" applyAlignment="1">
      <alignment vertical="center" wrapText="1"/>
    </xf>
    <xf numFmtId="10" fontId="0" fillId="0" borderId="0" xfId="2" applyNumberFormat="1" applyFont="1" applyFill="1"/>
    <xf numFmtId="4" fontId="8" fillId="5" borderId="0" xfId="3" applyNumberFormat="1" applyFont="1" applyFill="1" applyBorder="1" applyAlignment="1">
      <alignment horizontal="right"/>
    </xf>
    <xf numFmtId="3" fontId="8" fillId="5" borderId="0" xfId="3" applyNumberFormat="1" applyFont="1" applyFill="1" applyBorder="1" applyAlignment="1">
      <alignment horizontal="right"/>
    </xf>
    <xf numFmtId="43" fontId="0" fillId="0" borderId="0" xfId="1" applyFont="1" applyBorder="1"/>
    <xf numFmtId="3" fontId="6" fillId="2" borderId="0" xfId="3" applyNumberFormat="1" applyFont="1" applyFill="1" applyBorder="1" applyAlignment="1">
      <alignment horizontal="center"/>
    </xf>
    <xf numFmtId="3" fontId="6" fillId="2" borderId="0" xfId="3" applyNumberFormat="1" applyFont="1" applyFill="1" applyBorder="1" applyAlignment="1">
      <alignment horizontal="center" vertical="center"/>
    </xf>
    <xf numFmtId="164" fontId="7" fillId="2" borderId="0" xfId="3" applyNumberFormat="1" applyFont="1" applyFill="1" applyBorder="1" applyAlignment="1">
      <alignment horizontal="center"/>
    </xf>
    <xf numFmtId="165" fontId="6" fillId="2" borderId="0" xfId="3" applyNumberFormat="1" applyFont="1" applyFill="1" applyBorder="1" applyAlignment="1">
      <alignment horizontal="center" vertical="center"/>
    </xf>
    <xf numFmtId="1" fontId="7" fillId="2" borderId="0" xfId="3" applyNumberFormat="1" applyFont="1" applyFill="1" applyBorder="1" applyAlignment="1">
      <alignment horizontal="center"/>
    </xf>
  </cellXfs>
  <cellStyles count="34">
    <cellStyle name="Millares" xfId="1" builtinId="3"/>
    <cellStyle name="Millares [0]_13" xfId="11"/>
    <cellStyle name="Millares_13" xfId="10"/>
    <cellStyle name="Normal" xfId="0" builtinId="0"/>
    <cellStyle name="Normal 10" xfId="25"/>
    <cellStyle name="Normal 11" xfId="26"/>
    <cellStyle name="Normal 12" xfId="27"/>
    <cellStyle name="Normal 13" xfId="28"/>
    <cellStyle name="Normal 14" xfId="21"/>
    <cellStyle name="Normal 15" xfId="23"/>
    <cellStyle name="Normal 16" xfId="29"/>
    <cellStyle name="Normal 17" xfId="22"/>
    <cellStyle name="Normal 18" xfId="24"/>
    <cellStyle name="Normal 2" xfId="19"/>
    <cellStyle name="Normal 3" xfId="30"/>
    <cellStyle name="Normal 4" xfId="4"/>
    <cellStyle name="Normal 5" xfId="5"/>
    <cellStyle name="Normal 6" xfId="6"/>
    <cellStyle name="Normal 7" xfId="31"/>
    <cellStyle name="Normal 8" xfId="32"/>
    <cellStyle name="Normal 9" xfId="33"/>
    <cellStyle name="Normal_1" xfId="3"/>
    <cellStyle name="Normal_11" xfId="7"/>
    <cellStyle name="Normal_12" xfId="8"/>
    <cellStyle name="Normal_13" xfId="9"/>
    <cellStyle name="Normal_14" xfId="12"/>
    <cellStyle name="Normal_15" xfId="13"/>
    <cellStyle name="Normal_16" xfId="14"/>
    <cellStyle name="Normal_17" xfId="15"/>
    <cellStyle name="Normal_18" xfId="16"/>
    <cellStyle name="Normal_19" xfId="17"/>
    <cellStyle name="Normal_20" xfId="18"/>
    <cellStyle name="Normal_21" xfId="20"/>
    <cellStyle name="Porcentaje" xfId="2" builtinId="5"/>
  </cellStyles>
  <dxfs count="22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Estad&#237;stico%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="90" zoomScaleNormal="90" workbookViewId="0"/>
  </sheetViews>
  <sheetFormatPr baseColWidth="10" defaultColWidth="11.44140625" defaultRowHeight="14.4"/>
  <cols>
    <col min="1" max="1" width="11.44140625" style="2"/>
    <col min="2" max="2" width="102.88671875" style="2" customWidth="1"/>
    <col min="3" max="3" width="6.6640625" style="2" bestFit="1" customWidth="1"/>
    <col min="4" max="4" width="11.44140625" style="2"/>
    <col min="5" max="16384" width="11.44140625" style="5"/>
  </cols>
  <sheetData>
    <row r="1" spans="1:3">
      <c r="A1" s="1" t="s">
        <v>218</v>
      </c>
      <c r="B1" s="1"/>
    </row>
    <row r="2" spans="1:3">
      <c r="A2" s="1"/>
      <c r="B2" s="1"/>
      <c r="C2" s="3"/>
    </row>
    <row r="3" spans="1:3" ht="15" customHeight="1">
      <c r="A3" s="2" t="s">
        <v>0</v>
      </c>
      <c r="B3" s="4" t="s">
        <v>303</v>
      </c>
    </row>
    <row r="4" spans="1:3" ht="15" customHeight="1">
      <c r="A4" s="2" t="s">
        <v>1</v>
      </c>
      <c r="B4" s="4" t="s">
        <v>304</v>
      </c>
    </row>
    <row r="5" spans="1:3" ht="15" customHeight="1">
      <c r="A5" s="2" t="s">
        <v>2</v>
      </c>
      <c r="B5" s="4" t="s">
        <v>275</v>
      </c>
    </row>
    <row r="6" spans="1:3" ht="15" customHeight="1">
      <c r="A6" s="2" t="s">
        <v>3</v>
      </c>
      <c r="B6" s="4" t="s">
        <v>276</v>
      </c>
    </row>
    <row r="7" spans="1:3" ht="15" customHeight="1">
      <c r="A7" s="2" t="s">
        <v>4</v>
      </c>
      <c r="B7" s="4" t="s">
        <v>305</v>
      </c>
    </row>
    <row r="8" spans="1:3" ht="15" customHeight="1">
      <c r="A8" s="2" t="s">
        <v>5</v>
      </c>
      <c r="B8" s="2" t="s">
        <v>277</v>
      </c>
    </row>
    <row r="9" spans="1:3" ht="15" customHeight="1">
      <c r="A9" s="2" t="s">
        <v>6</v>
      </c>
      <c r="B9" s="2" t="s">
        <v>306</v>
      </c>
    </row>
    <row r="10" spans="1:3" ht="15" customHeight="1">
      <c r="A10" s="2" t="s">
        <v>7</v>
      </c>
      <c r="B10" s="2" t="s">
        <v>307</v>
      </c>
    </row>
    <row r="11" spans="1:3" ht="15" customHeight="1">
      <c r="A11" s="2" t="s">
        <v>8</v>
      </c>
      <c r="B11" s="2" t="s">
        <v>280</v>
      </c>
    </row>
    <row r="12" spans="1:3" ht="15" customHeight="1">
      <c r="A12" s="2" t="s">
        <v>9</v>
      </c>
      <c r="B12" s="2" t="s">
        <v>281</v>
      </c>
    </row>
    <row r="13" spans="1:3" ht="15" customHeight="1">
      <c r="A13" s="2" t="s">
        <v>10</v>
      </c>
      <c r="B13" s="2" t="s">
        <v>282</v>
      </c>
    </row>
    <row r="14" spans="1:3" ht="15" customHeight="1">
      <c r="A14" s="2" t="s">
        <v>11</v>
      </c>
      <c r="B14" s="2" t="s">
        <v>234</v>
      </c>
    </row>
    <row r="15" spans="1:3" ht="15" customHeight="1">
      <c r="A15" s="2" t="s">
        <v>12</v>
      </c>
      <c r="B15" s="2" t="s">
        <v>283</v>
      </c>
    </row>
    <row r="16" spans="1:3" ht="15" customHeight="1">
      <c r="A16" s="2" t="s">
        <v>13</v>
      </c>
      <c r="B16" s="2" t="s">
        <v>284</v>
      </c>
    </row>
    <row r="17" spans="1:2" ht="15" customHeight="1">
      <c r="A17" s="2" t="s">
        <v>14</v>
      </c>
      <c r="B17" s="2" t="s">
        <v>285</v>
      </c>
    </row>
    <row r="18" spans="1:2" ht="15" customHeight="1">
      <c r="A18" s="2" t="s">
        <v>15</v>
      </c>
      <c r="B18" s="2" t="s">
        <v>286</v>
      </c>
    </row>
    <row r="19" spans="1:2" ht="15" customHeight="1">
      <c r="A19" s="2" t="s">
        <v>16</v>
      </c>
      <c r="B19" s="2" t="s">
        <v>287</v>
      </c>
    </row>
    <row r="20" spans="1:2" ht="15" customHeight="1">
      <c r="A20" s="2" t="s">
        <v>17</v>
      </c>
      <c r="B20" s="2" t="s">
        <v>288</v>
      </c>
    </row>
    <row r="21" spans="1:2" ht="15" customHeight="1">
      <c r="A21" s="2" t="s">
        <v>18</v>
      </c>
      <c r="B21" s="2" t="s">
        <v>308</v>
      </c>
    </row>
    <row r="22" spans="1:2" ht="15" customHeight="1">
      <c r="A22" s="2" t="s">
        <v>19</v>
      </c>
      <c r="B22" s="2" t="s">
        <v>290</v>
      </c>
    </row>
    <row r="23" spans="1:2" ht="15" customHeight="1">
      <c r="A23" s="2" t="s">
        <v>20</v>
      </c>
      <c r="B23" s="2" t="s">
        <v>235</v>
      </c>
    </row>
    <row r="24" spans="1:2" ht="15" customHeight="1">
      <c r="A24" s="2" t="s">
        <v>21</v>
      </c>
      <c r="B24" s="2" t="s">
        <v>236</v>
      </c>
    </row>
    <row r="25" spans="1:2" ht="15" customHeight="1">
      <c r="A25" s="2" t="s">
        <v>22</v>
      </c>
      <c r="B25" s="2" t="s">
        <v>237</v>
      </c>
    </row>
    <row r="27" spans="1:2">
      <c r="A27" t="s">
        <v>291</v>
      </c>
    </row>
    <row r="28" spans="1:2">
      <c r="A28" t="s">
        <v>23</v>
      </c>
    </row>
  </sheetData>
  <printOptions horizontalCentered="1"/>
  <pageMargins left="0.39370078740157483" right="0.39370078740157483" top="0.39370078740157483" bottom="0.39370078740157483" header="0" footer="0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90" zoomScaleNormal="90" workbookViewId="0">
      <pane xSplit="1" ySplit="3" topLeftCell="B4" activePane="bottomRight" state="frozen"/>
      <selection pane="topRight"/>
      <selection pane="bottomLeft"/>
      <selection pane="bottomRight" activeCell="A3" sqref="A3"/>
    </sheetView>
  </sheetViews>
  <sheetFormatPr baseColWidth="10" defaultColWidth="11.5546875" defaultRowHeight="14.4"/>
  <cols>
    <col min="1" max="1" width="35.33203125" style="2" customWidth="1"/>
    <col min="2" max="6" width="9.6640625" style="2" customWidth="1"/>
    <col min="7" max="9" width="13.88671875" style="2" bestFit="1" customWidth="1"/>
    <col min="10" max="13" width="9.6640625" style="2" customWidth="1"/>
    <col min="14" max="16384" width="11.5546875" style="2"/>
  </cols>
  <sheetData>
    <row r="1" spans="1:13" s="44" customFormat="1">
      <c r="A1" s="66" t="s">
        <v>8</v>
      </c>
      <c r="B1" s="66"/>
      <c r="C1" s="66"/>
      <c r="D1" s="66"/>
      <c r="E1" s="66"/>
      <c r="F1" s="66"/>
      <c r="G1" s="1"/>
      <c r="H1" s="1"/>
      <c r="I1" s="1"/>
      <c r="J1" s="66"/>
      <c r="K1" s="66"/>
      <c r="L1" s="66"/>
      <c r="M1" s="66"/>
    </row>
    <row r="2" spans="1:13" s="44" customFormat="1">
      <c r="A2" s="66" t="s">
        <v>280</v>
      </c>
      <c r="B2" s="66"/>
      <c r="C2" s="66"/>
      <c r="D2" s="66"/>
      <c r="E2" s="66"/>
      <c r="F2" s="66"/>
      <c r="G2" s="1"/>
      <c r="H2" s="1"/>
      <c r="I2" s="1"/>
      <c r="J2" s="66"/>
      <c r="K2" s="66"/>
      <c r="L2" s="66"/>
      <c r="M2" s="66"/>
    </row>
    <row r="3" spans="1:13">
      <c r="A3" s="68"/>
      <c r="B3" s="68">
        <v>2001</v>
      </c>
      <c r="C3" s="68">
        <v>2002</v>
      </c>
      <c r="D3" s="68">
        <v>2003</v>
      </c>
      <c r="E3" s="68">
        <v>2004</v>
      </c>
      <c r="F3" s="68">
        <v>2005</v>
      </c>
      <c r="G3" s="68">
        <v>2006</v>
      </c>
      <c r="H3" s="68">
        <v>2007</v>
      </c>
      <c r="I3" s="68">
        <v>2008</v>
      </c>
      <c r="J3" s="68">
        <v>2009</v>
      </c>
      <c r="K3" s="68">
        <v>2010</v>
      </c>
      <c r="L3" s="68">
        <v>2011</v>
      </c>
      <c r="M3" s="68">
        <v>2012</v>
      </c>
    </row>
    <row r="4" spans="1:13" ht="29.25" customHeight="1">
      <c r="A4" s="207" t="s">
        <v>264</v>
      </c>
      <c r="B4" s="200">
        <v>22</v>
      </c>
      <c r="C4" s="200">
        <v>21.8</v>
      </c>
      <c r="D4" s="201">
        <v>20.473679157691201</v>
      </c>
      <c r="E4" s="201">
        <v>20.969051867401173</v>
      </c>
      <c r="F4" s="201">
        <v>20.796861338804455</v>
      </c>
      <c r="G4" s="201">
        <v>19.518537787663981</v>
      </c>
      <c r="H4" s="201">
        <v>20.623663178586636</v>
      </c>
      <c r="I4" s="201">
        <v>23.867495292928282</v>
      </c>
      <c r="J4" s="207">
        <v>18.200053646020564</v>
      </c>
      <c r="K4" s="207">
        <v>30.696217236259802</v>
      </c>
      <c r="L4" s="207">
        <v>21.689946921607309</v>
      </c>
      <c r="M4" s="207">
        <v>20.480630016765534</v>
      </c>
    </row>
    <row r="5" spans="1:13" ht="33" customHeight="1">
      <c r="A5" s="202" t="s">
        <v>265</v>
      </c>
      <c r="B5" s="202">
        <v>1.5</v>
      </c>
      <c r="C5" s="202">
        <v>1.1000000000000001</v>
      </c>
      <c r="D5" s="203">
        <v>1.13133172969263</v>
      </c>
      <c r="E5" s="203">
        <v>1.6441644113171443</v>
      </c>
      <c r="F5" s="203">
        <v>1.0281162761043245</v>
      </c>
      <c r="G5" s="203">
        <v>1.1983841862707136</v>
      </c>
      <c r="H5" s="203">
        <v>1.4341304518700839</v>
      </c>
      <c r="I5" s="203">
        <v>1.7335195679808022</v>
      </c>
      <c r="J5" s="202">
        <v>1.0985778545759839</v>
      </c>
      <c r="K5" s="202">
        <v>1.3035678075482533</v>
      </c>
      <c r="L5" s="202">
        <v>1.5960904243840084</v>
      </c>
      <c r="M5" s="202">
        <v>1.568242164414051</v>
      </c>
    </row>
    <row r="6" spans="1:13" ht="34.5" customHeight="1">
      <c r="A6" s="207" t="s">
        <v>266</v>
      </c>
      <c r="B6" s="200">
        <v>2.1</v>
      </c>
      <c r="C6" s="200">
        <v>1.54</v>
      </c>
      <c r="D6" s="201">
        <v>2.4789921477639463</v>
      </c>
      <c r="E6" s="201">
        <v>2.4769756520732829</v>
      </c>
      <c r="F6" s="201">
        <v>2.1158395293742092</v>
      </c>
      <c r="G6" s="201">
        <v>2.5323937527262719</v>
      </c>
      <c r="H6" s="201">
        <v>2.8940780642202473</v>
      </c>
      <c r="I6" s="201">
        <v>3.476500906240505</v>
      </c>
      <c r="J6" s="207">
        <v>2.080819814526691</v>
      </c>
      <c r="K6" s="207">
        <v>2.4517214523192066</v>
      </c>
      <c r="L6" s="207">
        <v>3.2496225442945654</v>
      </c>
      <c r="M6" s="207">
        <v>3.5208676040715239</v>
      </c>
    </row>
    <row r="7" spans="1:13" ht="33" customHeight="1">
      <c r="A7" s="202" t="s">
        <v>267</v>
      </c>
      <c r="B7" s="202">
        <v>0.5</v>
      </c>
      <c r="C7" s="202">
        <v>0.6</v>
      </c>
      <c r="D7" s="203">
        <v>0.58363339665909875</v>
      </c>
      <c r="E7" s="203">
        <v>0.51942609783678007</v>
      </c>
      <c r="F7" s="203">
        <v>0.39377622988122624</v>
      </c>
      <c r="G7" s="203">
        <v>0.44046468011476309</v>
      </c>
      <c r="H7" s="203">
        <v>0.41164797011900633</v>
      </c>
      <c r="I7" s="203">
        <v>0.53389391108387452</v>
      </c>
      <c r="J7" s="202">
        <v>0.31172399114633303</v>
      </c>
      <c r="K7" s="202">
        <v>0.52426291594770202</v>
      </c>
      <c r="L7" s="202">
        <v>0.63900698254067456</v>
      </c>
      <c r="M7" s="202">
        <v>0.70515253938292055</v>
      </c>
    </row>
    <row r="8" spans="1:13" ht="29.25" customHeight="1">
      <c r="A8" s="204" t="s">
        <v>268</v>
      </c>
      <c r="B8" s="204">
        <v>759</v>
      </c>
      <c r="C8" s="204">
        <v>556</v>
      </c>
      <c r="D8" s="204">
        <v>970.926923076923</v>
      </c>
      <c r="E8" s="204">
        <v>583.61076923076917</v>
      </c>
      <c r="F8" s="204">
        <v>564.32123076923074</v>
      </c>
      <c r="G8" s="204">
        <v>579.50923076923073</v>
      </c>
      <c r="H8" s="204">
        <v>618.31000000000006</v>
      </c>
      <c r="I8" s="204">
        <v>667.15230769230766</v>
      </c>
      <c r="J8" s="204">
        <v>475.94746153846154</v>
      </c>
      <c r="K8" s="204">
        <v>353.88023076923076</v>
      </c>
      <c r="L8" s="204">
        <v>387.43149999999997</v>
      </c>
      <c r="M8" s="204">
        <v>347.30500000000001</v>
      </c>
    </row>
    <row r="9" spans="1:13" ht="35.25" customHeight="1">
      <c r="A9" s="205" t="s">
        <v>269</v>
      </c>
      <c r="B9" s="205">
        <v>15377.427352103461</v>
      </c>
      <c r="C9" s="205">
        <v>24592.449743373494</v>
      </c>
      <c r="D9" s="205">
        <v>26977.63949520417</v>
      </c>
      <c r="E9" s="205">
        <v>26997.582553329841</v>
      </c>
      <c r="F9" s="205">
        <v>35353.723907987485</v>
      </c>
      <c r="G9" s="205">
        <v>68563.904445329303</v>
      </c>
      <c r="H9" s="205">
        <v>22391.25076638216</v>
      </c>
      <c r="I9" s="205">
        <v>20402.744863853033</v>
      </c>
      <c r="J9" s="205">
        <v>51085.57551362567</v>
      </c>
      <c r="K9" s="205">
        <v>54431.10721782723</v>
      </c>
      <c r="L9" s="205">
        <v>46400.082547331673</v>
      </c>
      <c r="M9" s="205">
        <v>52030.913929469993</v>
      </c>
    </row>
    <row r="10" spans="1:13" ht="31.5" customHeight="1">
      <c r="A10" s="204" t="s">
        <v>270</v>
      </c>
      <c r="B10" s="204">
        <v>13837.694476443721</v>
      </c>
      <c r="C10" s="204">
        <v>13382.784921044335</v>
      </c>
      <c r="D10" s="204">
        <v>12864.180515021017</v>
      </c>
      <c r="E10" s="204">
        <v>11371.328155434219</v>
      </c>
      <c r="F10" s="204">
        <v>11831.320084406119</v>
      </c>
      <c r="G10" s="204">
        <v>14590.812320528206</v>
      </c>
      <c r="H10" s="204">
        <v>11873.58623175828</v>
      </c>
      <c r="I10" s="204">
        <v>10078.84897488</v>
      </c>
      <c r="J10" s="204">
        <v>18016.943848957497</v>
      </c>
      <c r="K10" s="204">
        <v>16575.291749982967</v>
      </c>
      <c r="L10" s="204">
        <v>19856.06740211841</v>
      </c>
      <c r="M10" s="204">
        <v>17791.083999999999</v>
      </c>
    </row>
    <row r="12" spans="1:13">
      <c r="A12" s="2" t="s">
        <v>63</v>
      </c>
    </row>
    <row r="13" spans="1:13" ht="16.2">
      <c r="A13" s="2" t="s">
        <v>271</v>
      </c>
    </row>
    <row r="14" spans="1:13" ht="16.2">
      <c r="A14" s="57" t="s">
        <v>301</v>
      </c>
    </row>
    <row r="15" spans="1:13">
      <c r="A15" s="2" t="s">
        <v>272</v>
      </c>
    </row>
    <row r="16" spans="1:13" ht="16.2">
      <c r="A16" s="2" t="s">
        <v>302</v>
      </c>
    </row>
    <row r="17" spans="1:13">
      <c r="A17" s="2" t="s">
        <v>273</v>
      </c>
    </row>
    <row r="18" spans="1:1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</sheetData>
  <printOptions horizontalCentered="1"/>
  <pageMargins left="0.39370078740157483" right="0.39370078740157483" top="0.39370078740157483" bottom="0.39370078740157483" header="0" footer="0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4" width="11" style="2" customWidth="1"/>
    <col min="15" max="16384" width="11.5546875" style="2"/>
  </cols>
  <sheetData>
    <row r="1" spans="1:14">
      <c r="A1" s="1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1" t="s">
        <v>281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1" t="s">
        <v>106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84" t="s">
        <v>47</v>
      </c>
      <c r="B4" s="84" t="s">
        <v>107</v>
      </c>
      <c r="C4" s="84" t="s">
        <v>108</v>
      </c>
      <c r="D4" s="84" t="s">
        <v>109</v>
      </c>
      <c r="E4" s="84" t="s">
        <v>110</v>
      </c>
      <c r="F4" s="84" t="s">
        <v>111</v>
      </c>
      <c r="G4" s="84" t="s">
        <v>112</v>
      </c>
      <c r="H4" s="84" t="s">
        <v>113</v>
      </c>
      <c r="I4" s="84" t="s">
        <v>114</v>
      </c>
      <c r="J4" s="84" t="s">
        <v>115</v>
      </c>
      <c r="K4" s="84" t="s">
        <v>116</v>
      </c>
      <c r="L4" s="84" t="s">
        <v>117</v>
      </c>
      <c r="M4" s="84" t="s">
        <v>118</v>
      </c>
      <c r="N4" s="84" t="s">
        <v>119</v>
      </c>
    </row>
    <row r="5" spans="1:14">
      <c r="A5" s="50">
        <v>2001</v>
      </c>
      <c r="B5" s="111">
        <v>10.105714285714287</v>
      </c>
      <c r="C5" s="111">
        <v>9.6805263157894732</v>
      </c>
      <c r="D5" s="111">
        <v>8.7468181818181829</v>
      </c>
      <c r="E5" s="111">
        <v>8.5694999999999997</v>
      </c>
      <c r="F5" s="111">
        <v>8.9795454545454572</v>
      </c>
      <c r="G5" s="111">
        <v>8.8947619047619035</v>
      </c>
      <c r="H5" s="111">
        <v>8.5476190476190457</v>
      </c>
      <c r="I5" s="111">
        <v>7.9465217391304339</v>
      </c>
      <c r="J5" s="111">
        <v>7.3943749999999993</v>
      </c>
      <c r="K5" s="111">
        <v>6.5969565217391324</v>
      </c>
      <c r="L5" s="111">
        <v>7.2780000000000005</v>
      </c>
      <c r="M5" s="111">
        <v>7.41</v>
      </c>
      <c r="N5" s="111">
        <f t="shared" ref="N5:N12" si="0">AVERAGE(B5:M5)</f>
        <v>8.3458615375931604</v>
      </c>
    </row>
    <row r="6" spans="1:14">
      <c r="A6" s="54">
        <v>2002</v>
      </c>
      <c r="B6" s="112">
        <v>7.43</v>
      </c>
      <c r="C6" s="112">
        <v>6.2452631578947377</v>
      </c>
      <c r="D6" s="112">
        <v>6.0604999999999993</v>
      </c>
      <c r="E6" s="112">
        <v>5.7709090909090914</v>
      </c>
      <c r="F6" s="112">
        <v>5.6390909090909096</v>
      </c>
      <c r="G6" s="112">
        <v>5.4004999999999992</v>
      </c>
      <c r="H6" s="112">
        <v>5.7947619047619057</v>
      </c>
      <c r="I6" s="112">
        <v>5.8613636363636372</v>
      </c>
      <c r="J6" s="112">
        <v>6.7324999999999999</v>
      </c>
      <c r="K6" s="112">
        <v>7.2786956521739112</v>
      </c>
      <c r="L6" s="112">
        <v>7.51842105263158</v>
      </c>
      <c r="M6" s="112">
        <v>7.5620000000000003</v>
      </c>
      <c r="N6" s="112">
        <f t="shared" si="0"/>
        <v>6.4411671169854801</v>
      </c>
    </row>
    <row r="7" spans="1:14">
      <c r="A7" s="50">
        <v>2003</v>
      </c>
      <c r="B7" s="111">
        <v>7.89047619047619</v>
      </c>
      <c r="C7" s="111">
        <v>8.7922222222222217</v>
      </c>
      <c r="D7" s="111">
        <v>7.8628571428571448</v>
      </c>
      <c r="E7" s="111">
        <v>7.5119047619047619</v>
      </c>
      <c r="F7" s="111">
        <v>7.0328571428571438</v>
      </c>
      <c r="G7" s="111">
        <v>6.5252380952380964</v>
      </c>
      <c r="H7" s="111">
        <v>6.7322727272727265</v>
      </c>
      <c r="I7" s="111">
        <v>6.7090476190476194</v>
      </c>
      <c r="J7" s="111">
        <v>6.0209523809523811</v>
      </c>
      <c r="K7" s="111">
        <v>5.6960869565217385</v>
      </c>
      <c r="L7" s="111">
        <v>5.573888888888888</v>
      </c>
      <c r="M7" s="111">
        <v>4.6671428571428564</v>
      </c>
      <c r="N7" s="111">
        <f t="shared" si="0"/>
        <v>6.7512455821151489</v>
      </c>
    </row>
    <row r="8" spans="1:14">
      <c r="A8" s="54">
        <v>2004</v>
      </c>
      <c r="B8" s="112">
        <v>5.8336842105263154</v>
      </c>
      <c r="C8" s="112">
        <v>5.629999999999999</v>
      </c>
      <c r="D8" s="112">
        <v>6.4960869565217401</v>
      </c>
      <c r="E8" s="112">
        <v>6.555714285714286</v>
      </c>
      <c r="F8" s="112">
        <v>6.6224999999999996</v>
      </c>
      <c r="G8" s="112">
        <v>7.0538095238095249</v>
      </c>
      <c r="H8" s="112">
        <v>8.1657142857142837</v>
      </c>
      <c r="I8" s="112">
        <v>7.8790909090909089</v>
      </c>
      <c r="J8" s="112">
        <v>7.9076190476190478</v>
      </c>
      <c r="K8" s="112">
        <v>8.9638095238095232</v>
      </c>
      <c r="L8" s="112">
        <v>8.6660000000000004</v>
      </c>
      <c r="M8" s="112">
        <v>8.7952380952380977</v>
      </c>
      <c r="N8" s="112">
        <f t="shared" si="0"/>
        <v>7.3807722365036428</v>
      </c>
    </row>
    <row r="9" spans="1:14">
      <c r="A9" s="50">
        <v>2005</v>
      </c>
      <c r="B9" s="111">
        <v>8.9220000000000006</v>
      </c>
      <c r="C9" s="111">
        <v>8.9231578947368408</v>
      </c>
      <c r="D9" s="111">
        <v>8.8950000000000014</v>
      </c>
      <c r="E9" s="111">
        <v>8.418571428571429</v>
      </c>
      <c r="F9" s="111">
        <v>8.5114285714285725</v>
      </c>
      <c r="G9" s="111">
        <v>8.922727272727272</v>
      </c>
      <c r="H9" s="111">
        <v>9.5975000000000001</v>
      </c>
      <c r="I9" s="111">
        <v>9.8752173913043482</v>
      </c>
      <c r="J9" s="111">
        <v>10.438095238095238</v>
      </c>
      <c r="K9" s="111">
        <v>11.612857142857141</v>
      </c>
      <c r="L9" s="111">
        <v>11.808</v>
      </c>
      <c r="M9" s="111">
        <v>13.927142857142858</v>
      </c>
      <c r="N9" s="111">
        <f t="shared" si="0"/>
        <v>9.9876414830719753</v>
      </c>
    </row>
    <row r="10" spans="1:14">
      <c r="A10" s="54">
        <v>2006</v>
      </c>
      <c r="B10" s="112">
        <v>16.186999999999998</v>
      </c>
      <c r="C10" s="112">
        <v>17.938947368421054</v>
      </c>
      <c r="D10" s="112">
        <v>17.082173913043476</v>
      </c>
      <c r="E10" s="112">
        <v>17.212105263157895</v>
      </c>
      <c r="F10" s="112">
        <v>16.900454545454547</v>
      </c>
      <c r="G10" s="112">
        <v>15.271363636363638</v>
      </c>
      <c r="H10" s="112">
        <v>15.856999999999999</v>
      </c>
      <c r="I10" s="112">
        <v>12.979565217391306</v>
      </c>
      <c r="J10" s="112">
        <v>11.412500000000001</v>
      </c>
      <c r="K10" s="112">
        <v>11.50909090909091</v>
      </c>
      <c r="L10" s="112">
        <v>11.731999999999999</v>
      </c>
      <c r="M10" s="112">
        <v>11.696499999999997</v>
      </c>
      <c r="N10" s="112">
        <f t="shared" si="0"/>
        <v>14.648225071076899</v>
      </c>
    </row>
    <row r="11" spans="1:14">
      <c r="A11" s="50">
        <v>2007</v>
      </c>
      <c r="B11" s="111">
        <v>10.903499999999999</v>
      </c>
      <c r="C11" s="111">
        <v>10.716315789473683</v>
      </c>
      <c r="D11" s="111">
        <v>10.36681818181818</v>
      </c>
      <c r="E11" s="111">
        <v>9.6280000000000019</v>
      </c>
      <c r="F11" s="111">
        <v>9.086363636363636</v>
      </c>
      <c r="G11" s="111">
        <v>8.8561904761904753</v>
      </c>
      <c r="H11" s="111">
        <v>9.8957142857142877</v>
      </c>
      <c r="I11" s="111">
        <v>9.6130434782608685</v>
      </c>
      <c r="J11" s="111">
        <v>9.5226315789473688</v>
      </c>
      <c r="K11" s="111">
        <v>9.994782608695651</v>
      </c>
      <c r="L11" s="111">
        <v>9.8854545454545466</v>
      </c>
      <c r="M11" s="111">
        <v>10.446315789473685</v>
      </c>
      <c r="N11" s="111">
        <f t="shared" si="0"/>
        <v>9.9095941975326998</v>
      </c>
    </row>
    <row r="12" spans="1:14">
      <c r="A12" s="54">
        <v>2008</v>
      </c>
      <c r="B12" s="112">
        <v>11.65952380952381</v>
      </c>
      <c r="C12" s="112">
        <v>13.128500000000003</v>
      </c>
      <c r="D12" s="112">
        <v>12.876500000000002</v>
      </c>
      <c r="E12" s="112">
        <v>11.852272727272727</v>
      </c>
      <c r="F12" s="112">
        <v>10.934761904761904</v>
      </c>
      <c r="G12" s="112">
        <v>10.799047619047618</v>
      </c>
      <c r="H12" s="112">
        <v>13.207727272727272</v>
      </c>
      <c r="I12" s="112">
        <v>13.681428571428572</v>
      </c>
      <c r="J12" s="112">
        <v>12.291904761904762</v>
      </c>
      <c r="K12" s="112">
        <v>11.702173913043479</v>
      </c>
      <c r="L12" s="112">
        <v>11.828421052631578</v>
      </c>
      <c r="M12" s="112">
        <v>11.32</v>
      </c>
      <c r="N12" s="112">
        <f t="shared" si="0"/>
        <v>12.106855136028477</v>
      </c>
    </row>
    <row r="13" spans="1:14">
      <c r="A13" s="50">
        <v>2009</v>
      </c>
      <c r="B13" s="111">
        <v>12.243999999999998</v>
      </c>
      <c r="C13" s="111">
        <v>13.014210526315789</v>
      </c>
      <c r="D13" s="111">
        <v>12.92818181818182</v>
      </c>
      <c r="E13" s="111">
        <v>13.118095238095236</v>
      </c>
      <c r="F13" s="111">
        <v>15.467999999999995</v>
      </c>
      <c r="G13" s="111">
        <v>15.538636363636364</v>
      </c>
      <c r="H13" s="111">
        <v>17.816363636363636</v>
      </c>
      <c r="I13" s="111">
        <v>21.72</v>
      </c>
      <c r="J13" s="111">
        <v>22.249523809523811</v>
      </c>
      <c r="K13" s="111">
        <v>22.575909090909093</v>
      </c>
      <c r="L13" s="111">
        <v>22.189</v>
      </c>
      <c r="M13" s="111">
        <v>24.488181818181815</v>
      </c>
      <c r="N13" s="111">
        <f>AVERAGE(B13:M13)</f>
        <v>17.779175191767294</v>
      </c>
    </row>
    <row r="14" spans="1:14">
      <c r="A14" s="54">
        <v>2010</v>
      </c>
      <c r="B14" s="112">
        <v>28.380000000000003</v>
      </c>
      <c r="C14" s="112">
        <v>26.603157894736846</v>
      </c>
      <c r="D14" s="112">
        <v>19.263913043478254</v>
      </c>
      <c r="E14" s="112">
        <v>16.121428571428574</v>
      </c>
      <c r="F14" s="112">
        <v>14.602</v>
      </c>
      <c r="G14" s="112">
        <v>15.810454545454547</v>
      </c>
      <c r="H14" s="112">
        <v>17.622380952380954</v>
      </c>
      <c r="I14" s="112">
        <v>19.215454545454541</v>
      </c>
      <c r="J14" s="112">
        <v>23.718095238095234</v>
      </c>
      <c r="K14" s="112">
        <v>26.94380952380952</v>
      </c>
      <c r="L14" s="112">
        <v>28.897619047619042</v>
      </c>
      <c r="M14" s="112">
        <v>31.085909090909091</v>
      </c>
      <c r="N14" s="112">
        <f>AVERAGE(B14:M14)</f>
        <v>22.355351871113882</v>
      </c>
    </row>
    <row r="15" spans="1:14">
      <c r="A15" s="50">
        <v>2011</v>
      </c>
      <c r="B15" s="111">
        <v>32.091578947368419</v>
      </c>
      <c r="C15" s="111">
        <v>31.766842105263155</v>
      </c>
      <c r="D15" s="111">
        <v>28.15</v>
      </c>
      <c r="E15" s="111">
        <v>25.425499999999996</v>
      </c>
      <c r="F15" s="111">
        <v>21.85</v>
      </c>
      <c r="G15" s="111">
        <v>26.065454545454546</v>
      </c>
      <c r="H15" s="111">
        <v>29.470999999999997</v>
      </c>
      <c r="I15" s="111">
        <v>28.874347826086954</v>
      </c>
      <c r="J15" s="111">
        <v>27.700476190476188</v>
      </c>
      <c r="K15" s="111">
        <v>26.298571428571432</v>
      </c>
      <c r="L15" s="111">
        <v>24.517619047619043</v>
      </c>
      <c r="M15" s="111">
        <v>23.415238095238095</v>
      </c>
      <c r="N15" s="111">
        <f>AVERAGE(B15:M15)</f>
        <v>27.13555234883982</v>
      </c>
    </row>
    <row r="16" spans="1:14">
      <c r="A16" s="54">
        <v>2012</v>
      </c>
      <c r="B16" s="112">
        <v>24.047999999999998</v>
      </c>
      <c r="C16" s="112">
        <v>24.883499999999998</v>
      </c>
      <c r="D16" s="112">
        <v>24.732727272727278</v>
      </c>
      <c r="E16" s="112">
        <v>22.9785</v>
      </c>
      <c r="F16" s="112">
        <v>20.249090909090906</v>
      </c>
      <c r="G16" s="112">
        <v>20.443809523809524</v>
      </c>
      <c r="H16" s="112">
        <v>22.757142857142856</v>
      </c>
      <c r="I16" s="112">
        <v>20.525217391304345</v>
      </c>
      <c r="J16" s="112">
        <v>19.470526315789478</v>
      </c>
      <c r="K16" s="112">
        <v>20.388695652173919</v>
      </c>
      <c r="L16" s="112">
        <v>19.313333333333329</v>
      </c>
      <c r="M16" s="112">
        <v>19.202000000000002</v>
      </c>
      <c r="N16" s="112">
        <f>AVERAGE(B16:M16)</f>
        <v>21.582711937947636</v>
      </c>
    </row>
    <row r="17" spans="1:14">
      <c r="A17" s="59"/>
      <c r="B17" s="59"/>
      <c r="C17" s="60"/>
      <c r="D17" s="59"/>
      <c r="E17" s="59"/>
      <c r="F17" s="59"/>
      <c r="G17" s="59"/>
      <c r="H17" s="59"/>
      <c r="I17" s="59"/>
      <c r="J17" s="59"/>
      <c r="N17" s="111"/>
    </row>
    <row r="18" spans="1:14">
      <c r="A18" s="63" t="s">
        <v>63</v>
      </c>
    </row>
    <row r="19" spans="1:14">
      <c r="A19" s="26" t="s">
        <v>120</v>
      </c>
    </row>
    <row r="20" spans="1:14">
      <c r="A20" s="43" t="s">
        <v>121</v>
      </c>
    </row>
    <row r="25" spans="1:14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2:14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2:14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2:14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2:14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2:14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2:14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2:14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2:14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6" spans="2:14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2:14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2:14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2:14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2:14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2:14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2:14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2:14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2:14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2:14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2:14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2:14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2:14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2:14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2:14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2:14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2:14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2:14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</sheetData>
  <conditionalFormatting sqref="A6 A8 A10 A12 A14">
    <cfRule type="cellIs" dxfId="21" priority="2" operator="equal">
      <formula>0</formula>
    </cfRule>
  </conditionalFormatting>
  <conditionalFormatting sqref="A16">
    <cfRule type="cellIs" dxfId="2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4" width="11" style="2" customWidth="1"/>
    <col min="15" max="16384" width="11.5546875" style="2"/>
  </cols>
  <sheetData>
    <row r="1" spans="1:14">
      <c r="A1" s="1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1" t="s">
        <v>282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1" t="s">
        <v>122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84" t="s">
        <v>47</v>
      </c>
      <c r="B4" s="84" t="s">
        <v>107</v>
      </c>
      <c r="C4" s="84" t="s">
        <v>108</v>
      </c>
      <c r="D4" s="84" t="s">
        <v>109</v>
      </c>
      <c r="E4" s="84" t="s">
        <v>110</v>
      </c>
      <c r="F4" s="84" t="s">
        <v>111</v>
      </c>
      <c r="G4" s="84" t="s">
        <v>112</v>
      </c>
      <c r="H4" s="84" t="s">
        <v>113</v>
      </c>
      <c r="I4" s="84" t="s">
        <v>114</v>
      </c>
      <c r="J4" s="84" t="s">
        <v>115</v>
      </c>
      <c r="K4" s="84" t="s">
        <v>116</v>
      </c>
      <c r="L4" s="84" t="s">
        <v>117</v>
      </c>
      <c r="M4" s="84" t="s">
        <v>118</v>
      </c>
      <c r="N4" s="84" t="s">
        <v>119</v>
      </c>
    </row>
    <row r="5" spans="1:14">
      <c r="A5" s="50">
        <v>2001</v>
      </c>
      <c r="B5" s="113">
        <v>247.95909090909092</v>
      </c>
      <c r="C5" s="113">
        <v>233.755</v>
      </c>
      <c r="D5" s="113">
        <v>224.28636363636369</v>
      </c>
      <c r="E5" s="113">
        <v>227.80526315789476</v>
      </c>
      <c r="F5" s="113">
        <v>249.74285714285716</v>
      </c>
      <c r="G5" s="113">
        <v>265.62380952380954</v>
      </c>
      <c r="H5" s="113">
        <v>258.71363636363634</v>
      </c>
      <c r="I5" s="113">
        <v>237.5090909090909</v>
      </c>
      <c r="J5" s="113">
        <v>221.04</v>
      </c>
      <c r="K5" s="113">
        <v>217.31304347826085</v>
      </c>
      <c r="L5" s="113">
        <v>237.41363636363639</v>
      </c>
      <c r="M5" s="113">
        <v>236.54705882352937</v>
      </c>
      <c r="N5" s="113">
        <v>238.14240419234747</v>
      </c>
    </row>
    <row r="6" spans="1:14">
      <c r="A6" s="54">
        <v>2002</v>
      </c>
      <c r="B6" s="114">
        <v>243.54090909090911</v>
      </c>
      <c r="C6" s="114">
        <v>218.12</v>
      </c>
      <c r="D6" s="114">
        <v>214.29499999999999</v>
      </c>
      <c r="E6" s="114">
        <v>192.92857142857144</v>
      </c>
      <c r="F6" s="114">
        <v>197.64545454545458</v>
      </c>
      <c r="G6" s="114">
        <v>192.97777777777776</v>
      </c>
      <c r="H6" s="114">
        <v>189.81739130434781</v>
      </c>
      <c r="I6" s="114">
        <v>179.43333333333334</v>
      </c>
      <c r="J6" s="114">
        <v>190.84285714285716</v>
      </c>
      <c r="K6" s="114">
        <v>199.74782608695651</v>
      </c>
      <c r="L6" s="114">
        <v>210.30476190476188</v>
      </c>
      <c r="M6" s="114">
        <v>211.26</v>
      </c>
      <c r="N6" s="114">
        <v>203.40949021791417</v>
      </c>
    </row>
    <row r="7" spans="1:14">
      <c r="A7" s="50">
        <v>2003</v>
      </c>
      <c r="B7" s="113">
        <v>225.76818181818183</v>
      </c>
      <c r="C7" s="113">
        <v>237.3</v>
      </c>
      <c r="D7" s="113">
        <v>223.1904761904762</v>
      </c>
      <c r="E7" s="113">
        <v>212.655</v>
      </c>
      <c r="F7" s="113">
        <v>206.52499999999995</v>
      </c>
      <c r="G7" s="113">
        <v>198.41428571428571</v>
      </c>
      <c r="H7" s="113">
        <v>204.21739130434781</v>
      </c>
      <c r="I7" s="113">
        <v>201.37</v>
      </c>
      <c r="J7" s="113">
        <v>185.93181818181816</v>
      </c>
      <c r="K7" s="113">
        <v>178.0826086956522</v>
      </c>
      <c r="L7" s="113">
        <v>182.255</v>
      </c>
      <c r="M7" s="113">
        <v>192.6571428571429</v>
      </c>
      <c r="N7" s="113">
        <v>204.03057539682538</v>
      </c>
    </row>
    <row r="8" spans="1:14">
      <c r="A8" s="54">
        <v>2004</v>
      </c>
      <c r="B8" s="114">
        <v>188.60952380952381</v>
      </c>
      <c r="C8" s="114">
        <v>194.45</v>
      </c>
      <c r="D8" s="114">
        <v>213.76521739130428</v>
      </c>
      <c r="E8" s="114">
        <v>225.92500000000001</v>
      </c>
      <c r="F8" s="114">
        <v>218.05714285714285</v>
      </c>
      <c r="G8" s="114">
        <v>218.55454545454543</v>
      </c>
      <c r="H8" s="114">
        <v>242.70454545454547</v>
      </c>
      <c r="I8" s="114">
        <v>241.2</v>
      </c>
      <c r="J8" s="114">
        <v>238.2681818181818</v>
      </c>
      <c r="K8" s="114">
        <v>241.54761904761904</v>
      </c>
      <c r="L8" s="114">
        <v>245.31363636363633</v>
      </c>
      <c r="M8" s="114">
        <v>251.95238095238091</v>
      </c>
      <c r="N8" s="114">
        <v>226.69564942907334</v>
      </c>
    </row>
    <row r="9" spans="1:14">
      <c r="A9" s="50">
        <v>2005</v>
      </c>
      <c r="B9" s="113">
        <v>260.23999999999995</v>
      </c>
      <c r="C9" s="113">
        <v>266.755</v>
      </c>
      <c r="D9" s="113">
        <v>259.16363636363633</v>
      </c>
      <c r="E9" s="113">
        <v>248.60952380952381</v>
      </c>
      <c r="F9" s="113">
        <v>243.38499999999999</v>
      </c>
      <c r="G9" s="113">
        <v>261.46818181818185</v>
      </c>
      <c r="H9" s="113">
        <v>293.88571428571424</v>
      </c>
      <c r="I9" s="113">
        <v>290.89999999999998</v>
      </c>
      <c r="J9" s="113">
        <v>302.60000000000002</v>
      </c>
      <c r="K9" s="113">
        <v>298.75238095238092</v>
      </c>
      <c r="L9" s="113">
        <v>290.39545454545458</v>
      </c>
      <c r="M9" s="113">
        <v>338.05000000000007</v>
      </c>
      <c r="N9" s="113">
        <v>279.5170743145743</v>
      </c>
    </row>
    <row r="10" spans="1:14">
      <c r="A10" s="54">
        <v>2006</v>
      </c>
      <c r="B10" s="114">
        <v>386.13333333333344</v>
      </c>
      <c r="C10" s="114">
        <v>442.14499999999998</v>
      </c>
      <c r="D10" s="114">
        <v>451.54347826086962</v>
      </c>
      <c r="E10" s="114">
        <v>467.9</v>
      </c>
      <c r="F10" s="114">
        <v>475.06190476190471</v>
      </c>
      <c r="G10" s="114">
        <v>455.0363636363636</v>
      </c>
      <c r="H10" s="114">
        <v>463.41428571428577</v>
      </c>
      <c r="I10" s="114">
        <v>400.9772727272728</v>
      </c>
      <c r="J10" s="114">
        <v>390.50476190476184</v>
      </c>
      <c r="K10" s="114">
        <v>394.98636363636365</v>
      </c>
      <c r="L10" s="114">
        <v>381.22272727272724</v>
      </c>
      <c r="M10" s="114">
        <v>350.47894736842107</v>
      </c>
      <c r="N10" s="114">
        <v>421.61703655135869</v>
      </c>
    </row>
    <row r="11" spans="1:14">
      <c r="A11" s="50">
        <v>2007</v>
      </c>
      <c r="B11" s="113">
        <v>333.52272727272725</v>
      </c>
      <c r="C11" s="113">
        <v>333.42</v>
      </c>
      <c r="D11" s="113">
        <v>343.64090909090913</v>
      </c>
      <c r="E11" s="113">
        <v>320.97894736842102</v>
      </c>
      <c r="F11" s="113">
        <v>330.11904761904759</v>
      </c>
      <c r="G11" s="113">
        <v>316.67142857142858</v>
      </c>
      <c r="H11" s="113">
        <v>314.95909090909089</v>
      </c>
      <c r="I11" s="113">
        <v>283.85909090909087</v>
      </c>
      <c r="J11" s="113">
        <v>275.22000000000003</v>
      </c>
      <c r="K11" s="113">
        <v>276.8739130434783</v>
      </c>
      <c r="L11" s="113">
        <v>282.74090909090904</v>
      </c>
      <c r="M11" s="113">
        <v>303.22105263157891</v>
      </c>
      <c r="N11" s="113">
        <v>309.60225970889013</v>
      </c>
    </row>
    <row r="12" spans="1:14">
      <c r="A12" s="54">
        <v>2008</v>
      </c>
      <c r="B12" s="114">
        <v>334.48636363636365</v>
      </c>
      <c r="C12" s="114">
        <v>359.98095238095237</v>
      </c>
      <c r="D12" s="114">
        <v>349.35789473684213</v>
      </c>
      <c r="E12" s="114">
        <v>351.9727272727273</v>
      </c>
      <c r="F12" s="114">
        <v>329.07619047619045</v>
      </c>
      <c r="G12" s="114">
        <v>360.45714285714286</v>
      </c>
      <c r="H12" s="114">
        <v>378.76521739130442</v>
      </c>
      <c r="I12" s="114">
        <v>394.48</v>
      </c>
      <c r="J12" s="114">
        <v>383.01363636363635</v>
      </c>
      <c r="K12" s="114">
        <v>332.39130434782606</v>
      </c>
      <c r="L12" s="114">
        <v>326.84500000000003</v>
      </c>
      <c r="M12" s="114">
        <v>314.92380952380955</v>
      </c>
      <c r="N12" s="114">
        <v>351.31251991556633</v>
      </c>
    </row>
    <row r="13" spans="1:14">
      <c r="A13" s="50">
        <v>2009</v>
      </c>
      <c r="B13" s="113">
        <v>345.43333333333328</v>
      </c>
      <c r="C13" s="113">
        <v>390.62</v>
      </c>
      <c r="D13" s="113">
        <v>393.16363636363627</v>
      </c>
      <c r="E13" s="113">
        <v>405.64</v>
      </c>
      <c r="F13" s="113">
        <v>443.06842105263155</v>
      </c>
      <c r="G13" s="113">
        <v>440.37727272727278</v>
      </c>
      <c r="H13" s="113">
        <v>460.61739130434768</v>
      </c>
      <c r="I13" s="113">
        <v>547.46499999999992</v>
      </c>
      <c r="J13" s="113">
        <v>565.13181818181829</v>
      </c>
      <c r="K13" s="113">
        <v>584.28181818181827</v>
      </c>
      <c r="L13" s="113">
        <v>597.7285714285714</v>
      </c>
      <c r="M13" s="113">
        <v>653.01904761904757</v>
      </c>
      <c r="N13" s="113">
        <v>485.54552584937301</v>
      </c>
    </row>
    <row r="14" spans="1:14">
      <c r="A14" s="54">
        <v>2010</v>
      </c>
      <c r="B14" s="114">
        <v>734.64499999999998</v>
      </c>
      <c r="C14" s="114">
        <v>717.31500000000005</v>
      </c>
      <c r="D14" s="114">
        <v>540.70000000000005</v>
      </c>
      <c r="E14" s="114">
        <v>492.7600000000001</v>
      </c>
      <c r="F14" s="114">
        <v>471.88421052631583</v>
      </c>
      <c r="G14" s="114">
        <v>508.7681818181818</v>
      </c>
      <c r="H14" s="114">
        <v>571.91818181818189</v>
      </c>
      <c r="I14" s="114">
        <v>557.2619047619047</v>
      </c>
      <c r="J14" s="114">
        <v>614.2409090909091</v>
      </c>
      <c r="K14" s="114">
        <v>688.11904761904748</v>
      </c>
      <c r="L14" s="114">
        <v>729.95454545454561</v>
      </c>
      <c r="M14" s="114">
        <v>766.72857142857129</v>
      </c>
      <c r="N14" s="114">
        <v>616.19129604313821</v>
      </c>
    </row>
    <row r="15" spans="1:14">
      <c r="A15" s="50">
        <v>2011</v>
      </c>
      <c r="B15" s="113">
        <v>784.33</v>
      </c>
      <c r="C15" s="113">
        <v>757.72</v>
      </c>
      <c r="D15" s="113">
        <v>716.22173913043491</v>
      </c>
      <c r="E15" s="113">
        <v>675.13333333333333</v>
      </c>
      <c r="F15" s="113">
        <v>616.14</v>
      </c>
      <c r="G15" s="113">
        <v>719.80909090909097</v>
      </c>
      <c r="H15" s="113">
        <v>799.26666666666665</v>
      </c>
      <c r="I15" s="113">
        <v>756.76363636363635</v>
      </c>
      <c r="J15" s="113">
        <v>707.45909090909083</v>
      </c>
      <c r="K15" s="113">
        <v>688.35238095238094</v>
      </c>
      <c r="L15" s="113">
        <v>643.89545454545464</v>
      </c>
      <c r="M15" s="113">
        <v>607.92000000000007</v>
      </c>
      <c r="N15" s="113">
        <v>706.08428273417405</v>
      </c>
    </row>
    <row r="16" spans="1:14">
      <c r="A16" s="54">
        <v>2012</v>
      </c>
      <c r="B16" s="114">
        <v>629.70000000000016</v>
      </c>
      <c r="C16" s="114">
        <v>644.24761904761908</v>
      </c>
      <c r="D16" s="114">
        <v>647.01363636363646</v>
      </c>
      <c r="E16" s="114">
        <v>604.54736842105251</v>
      </c>
      <c r="F16" s="114">
        <v>561.59545454545469</v>
      </c>
      <c r="G16" s="114">
        <v>587.9157894736843</v>
      </c>
      <c r="H16" s="114">
        <v>636.32727272727277</v>
      </c>
      <c r="I16" s="114">
        <v>574.15454545454531</v>
      </c>
      <c r="J16" s="114">
        <v>563.22</v>
      </c>
      <c r="K16" s="114">
        <v>564.54347826086962</v>
      </c>
      <c r="L16" s="114">
        <v>524.93181818181813</v>
      </c>
      <c r="M16" s="114">
        <v>515.65789473684208</v>
      </c>
      <c r="N16" s="114">
        <v>587.821239767733</v>
      </c>
    </row>
    <row r="17" spans="1:10">
      <c r="A17" s="59"/>
      <c r="B17" s="59"/>
      <c r="C17" s="60"/>
      <c r="D17" s="59"/>
      <c r="E17" s="59"/>
      <c r="F17" s="59"/>
      <c r="G17" s="59"/>
      <c r="H17" s="59"/>
      <c r="I17" s="59"/>
      <c r="J17" s="59"/>
    </row>
    <row r="18" spans="1:10">
      <c r="A18" s="63" t="s">
        <v>63</v>
      </c>
    </row>
    <row r="19" spans="1:10">
      <c r="A19" s="26" t="s">
        <v>123</v>
      </c>
    </row>
    <row r="20" spans="1:10">
      <c r="A20" s="43" t="s">
        <v>121</v>
      </c>
    </row>
  </sheetData>
  <conditionalFormatting sqref="A6 A8 A10 A12">
    <cfRule type="cellIs" dxfId="19" priority="3" operator="equal">
      <formula>0</formula>
    </cfRule>
  </conditionalFormatting>
  <conditionalFormatting sqref="A14">
    <cfRule type="cellIs" dxfId="18" priority="2" operator="equal">
      <formula>0</formula>
    </cfRule>
  </conditionalFormatting>
  <conditionalFormatting sqref="A16">
    <cfRule type="cellIs" dxfId="17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zoomScaleNormal="100" workbookViewId="0"/>
  </sheetViews>
  <sheetFormatPr baseColWidth="10" defaultColWidth="11.5546875" defaultRowHeight="14.4"/>
  <cols>
    <col min="1" max="5" width="16.5546875" style="2" customWidth="1"/>
    <col min="6" max="6" width="18" style="2" customWidth="1"/>
    <col min="7" max="7" width="18.5546875" style="2" customWidth="1"/>
    <col min="8" max="16384" width="11.5546875" style="2"/>
  </cols>
  <sheetData>
    <row r="1" spans="1:8">
      <c r="A1" s="1" t="s">
        <v>11</v>
      </c>
      <c r="B1" s="6"/>
      <c r="C1" s="6"/>
      <c r="D1" s="6"/>
      <c r="E1" s="6"/>
      <c r="F1" s="6"/>
      <c r="G1" s="6"/>
    </row>
    <row r="2" spans="1:8">
      <c r="A2" s="1" t="s">
        <v>234</v>
      </c>
      <c r="B2" s="6"/>
      <c r="C2" s="6"/>
      <c r="D2" s="6"/>
      <c r="E2" s="6"/>
      <c r="F2" s="6"/>
      <c r="G2" s="6"/>
    </row>
    <row r="3" spans="1:8">
      <c r="A3" s="1" t="s">
        <v>24</v>
      </c>
      <c r="B3" s="6"/>
      <c r="C3" s="6"/>
      <c r="D3" s="6"/>
      <c r="E3" s="6"/>
      <c r="F3" s="6"/>
      <c r="G3" s="6"/>
    </row>
    <row r="4" spans="1:8" ht="30.75" customHeight="1">
      <c r="A4" s="115" t="s">
        <v>124</v>
      </c>
      <c r="B4" s="115" t="s">
        <v>48</v>
      </c>
      <c r="C4" s="115" t="s">
        <v>51</v>
      </c>
      <c r="D4" s="115" t="s">
        <v>125</v>
      </c>
      <c r="E4" s="115" t="s">
        <v>126</v>
      </c>
      <c r="F4" s="115" t="s">
        <v>127</v>
      </c>
      <c r="G4" s="115" t="s">
        <v>128</v>
      </c>
    </row>
    <row r="5" spans="1:8">
      <c r="A5" s="116" t="s">
        <v>129</v>
      </c>
      <c r="B5" s="70">
        <v>345000</v>
      </c>
      <c r="C5" s="70">
        <v>355000</v>
      </c>
      <c r="D5" s="70">
        <v>95266</v>
      </c>
      <c r="E5" s="60">
        <v>857</v>
      </c>
      <c r="F5" s="60">
        <v>217165</v>
      </c>
      <c r="G5" s="117" t="s">
        <v>130</v>
      </c>
    </row>
    <row r="6" spans="1:8">
      <c r="A6" s="118" t="s">
        <v>131</v>
      </c>
      <c r="B6" s="71">
        <v>576000</v>
      </c>
      <c r="C6" s="71">
        <v>510000</v>
      </c>
      <c r="D6" s="71">
        <v>59661</v>
      </c>
      <c r="E6" s="71">
        <v>18324</v>
      </c>
      <c r="F6" s="71">
        <v>467763</v>
      </c>
      <c r="G6" s="119" t="s">
        <v>132</v>
      </c>
    </row>
    <row r="7" spans="1:8">
      <c r="A7" s="116" t="s">
        <v>133</v>
      </c>
      <c r="B7" s="70">
        <v>1075000</v>
      </c>
      <c r="C7" s="70">
        <v>1215000</v>
      </c>
      <c r="D7" s="70">
        <v>205598</v>
      </c>
      <c r="E7" s="18">
        <v>63937</v>
      </c>
      <c r="F7" s="18">
        <v>458759</v>
      </c>
      <c r="G7" s="117" t="s">
        <v>134</v>
      </c>
    </row>
    <row r="8" spans="1:8">
      <c r="A8" s="118" t="s">
        <v>135</v>
      </c>
      <c r="B8" s="71">
        <v>560000</v>
      </c>
      <c r="C8" s="71">
        <v>1135000</v>
      </c>
      <c r="D8" s="71">
        <v>573400</v>
      </c>
      <c r="E8" s="71">
        <v>0</v>
      </c>
      <c r="F8" s="71">
        <v>303024</v>
      </c>
      <c r="G8" s="119" t="s">
        <v>134</v>
      </c>
      <c r="H8" s="120"/>
    </row>
    <row r="9" spans="1:8">
      <c r="A9" s="116" t="s">
        <v>136</v>
      </c>
      <c r="B9" s="70">
        <v>2339988.4447969208</v>
      </c>
      <c r="C9" s="70">
        <f>'2'!I16</f>
        <v>1593871.081028217</v>
      </c>
      <c r="D9" s="70">
        <v>188146.56543940306</v>
      </c>
      <c r="E9" s="37">
        <v>942035.24188046611</v>
      </c>
      <c r="F9" s="37">
        <v>45182.658818115946</v>
      </c>
      <c r="G9" s="117" t="s">
        <v>134</v>
      </c>
    </row>
    <row r="10" spans="1:8">
      <c r="A10" s="59"/>
      <c r="B10" s="60"/>
      <c r="C10" s="60"/>
      <c r="D10" s="60"/>
      <c r="E10" s="18"/>
      <c r="F10" s="18"/>
      <c r="G10" s="117"/>
    </row>
    <row r="11" spans="1:8">
      <c r="A11" s="40" t="s">
        <v>41</v>
      </c>
    </row>
    <row r="12" spans="1:8">
      <c r="A12" s="43" t="s">
        <v>137</v>
      </c>
    </row>
    <row r="15" spans="1:8">
      <c r="C15" s="121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1" style="2" customWidth="1"/>
    <col min="2" max="11" width="13.33203125" style="2" customWidth="1"/>
    <col min="12" max="16384" width="11.5546875" style="2"/>
  </cols>
  <sheetData>
    <row r="1" spans="1:11">
      <c r="A1" s="1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1" t="s">
        <v>283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1" t="s">
        <v>138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3.75" customHeight="1">
      <c r="A4" s="47" t="s">
        <v>47</v>
      </c>
      <c r="B4" s="47" t="s">
        <v>48</v>
      </c>
      <c r="C4" s="47" t="s">
        <v>51</v>
      </c>
      <c r="D4" s="47" t="s">
        <v>126</v>
      </c>
      <c r="E4" s="47" t="s">
        <v>125</v>
      </c>
      <c r="F4" s="47" t="s">
        <v>139</v>
      </c>
      <c r="G4" s="47" t="s">
        <v>140</v>
      </c>
      <c r="H4" s="47" t="s">
        <v>127</v>
      </c>
      <c r="I4" s="47" t="s">
        <v>141</v>
      </c>
      <c r="J4" s="47" t="s">
        <v>142</v>
      </c>
      <c r="K4" s="47" t="s">
        <v>143</v>
      </c>
    </row>
    <row r="5" spans="1:11">
      <c r="A5" s="54">
        <v>2001</v>
      </c>
      <c r="B5" s="125">
        <v>130653</v>
      </c>
      <c r="C5" s="125">
        <v>131561</v>
      </c>
      <c r="D5" s="125">
        <v>41151</v>
      </c>
      <c r="E5" s="125">
        <v>41151</v>
      </c>
      <c r="F5" s="125">
        <v>32143</v>
      </c>
      <c r="G5" s="125">
        <v>32673</v>
      </c>
      <c r="H5" s="125">
        <v>78079</v>
      </c>
      <c r="I5" s="125">
        <v>-909</v>
      </c>
      <c r="J5" s="126">
        <f t="shared" ref="J5:J15" si="0">H5/C5*100</f>
        <v>59.348135085625678</v>
      </c>
      <c r="K5" s="127">
        <v>21.6</v>
      </c>
    </row>
    <row r="6" spans="1:11">
      <c r="A6" s="50">
        <v>2002</v>
      </c>
      <c r="B6" s="122">
        <v>142091</v>
      </c>
      <c r="C6" s="122">
        <v>137053</v>
      </c>
      <c r="D6" s="122">
        <v>43605</v>
      </c>
      <c r="E6" s="122">
        <v>42984</v>
      </c>
      <c r="F6" s="122">
        <v>33315</v>
      </c>
      <c r="G6" s="122">
        <v>33469</v>
      </c>
      <c r="H6" s="122">
        <v>82495</v>
      </c>
      <c r="I6" s="122">
        <f>H6-H5</f>
        <v>4416</v>
      </c>
      <c r="J6" s="123">
        <f t="shared" si="0"/>
        <v>60.192042494509423</v>
      </c>
      <c r="K6" s="124">
        <v>22.2</v>
      </c>
    </row>
    <row r="7" spans="1:11">
      <c r="A7" s="54">
        <v>2003</v>
      </c>
      <c r="B7" s="125">
        <v>148125</v>
      </c>
      <c r="C7" s="125">
        <v>141409</v>
      </c>
      <c r="D7" s="125">
        <v>45223</v>
      </c>
      <c r="E7" s="125">
        <v>45223</v>
      </c>
      <c r="F7" s="125">
        <v>35615</v>
      </c>
      <c r="G7" s="125">
        <v>35837</v>
      </c>
      <c r="H7" s="125">
        <v>89211</v>
      </c>
      <c r="I7" s="125">
        <f t="shared" ref="I7:I15" si="1">H7-H6</f>
        <v>6716</v>
      </c>
      <c r="J7" s="126">
        <f t="shared" si="0"/>
        <v>63.087215099463258</v>
      </c>
      <c r="K7" s="127">
        <v>22.7</v>
      </c>
    </row>
    <row r="8" spans="1:11">
      <c r="A8" s="50">
        <v>2004</v>
      </c>
      <c r="B8" s="122">
        <v>147285.14499999999</v>
      </c>
      <c r="C8" s="122">
        <v>146690</v>
      </c>
      <c r="D8" s="122">
        <v>46072.76</v>
      </c>
      <c r="E8" s="122">
        <v>46073.214999999997</v>
      </c>
      <c r="F8" s="122">
        <v>35655</v>
      </c>
      <c r="G8" s="122">
        <v>35791</v>
      </c>
      <c r="H8" s="122">
        <v>89806</v>
      </c>
      <c r="I8" s="122">
        <f t="shared" si="1"/>
        <v>595</v>
      </c>
      <c r="J8" s="123">
        <f t="shared" si="0"/>
        <v>61.221623832572092</v>
      </c>
      <c r="K8" s="124">
        <v>23.4</v>
      </c>
    </row>
    <row r="9" spans="1:11">
      <c r="A9" s="54">
        <v>2005</v>
      </c>
      <c r="B9" s="125">
        <v>140680.524</v>
      </c>
      <c r="C9" s="125">
        <v>148224</v>
      </c>
      <c r="D9" s="125">
        <v>48038.627</v>
      </c>
      <c r="E9" s="125">
        <v>48038</v>
      </c>
      <c r="F9" s="125">
        <v>38926</v>
      </c>
      <c r="G9" s="125">
        <v>38911</v>
      </c>
      <c r="H9" s="125">
        <v>82262</v>
      </c>
      <c r="I9" s="125">
        <f t="shared" si="1"/>
        <v>-7544</v>
      </c>
      <c r="J9" s="126">
        <f t="shared" si="0"/>
        <v>55.498434801381691</v>
      </c>
      <c r="K9" s="127">
        <v>23.4</v>
      </c>
    </row>
    <row r="10" spans="1:11">
      <c r="A10" s="50">
        <v>2006</v>
      </c>
      <c r="B10" s="122">
        <v>152346.68900000001</v>
      </c>
      <c r="C10" s="122">
        <v>153233</v>
      </c>
      <c r="D10" s="122">
        <v>49746</v>
      </c>
      <c r="E10" s="122">
        <v>49745</v>
      </c>
      <c r="F10" s="122">
        <v>39590</v>
      </c>
      <c r="G10" s="122">
        <v>39641</v>
      </c>
      <c r="H10" s="122">
        <v>81374</v>
      </c>
      <c r="I10" s="122">
        <f t="shared" si="1"/>
        <v>-888</v>
      </c>
      <c r="J10" s="123">
        <f t="shared" si="0"/>
        <v>53.104748977048018</v>
      </c>
      <c r="K10" s="124">
        <v>23.5</v>
      </c>
    </row>
    <row r="11" spans="1:11">
      <c r="A11" s="54">
        <v>2007</v>
      </c>
      <c r="B11" s="125">
        <v>165659.016</v>
      </c>
      <c r="C11" s="125">
        <v>156647</v>
      </c>
      <c r="D11" s="125">
        <v>48985</v>
      </c>
      <c r="E11" s="125">
        <v>48984</v>
      </c>
      <c r="F11" s="125">
        <v>37522</v>
      </c>
      <c r="G11" s="125">
        <v>37618</v>
      </c>
      <c r="H11" s="125">
        <v>90385</v>
      </c>
      <c r="I11" s="125">
        <f t="shared" si="1"/>
        <v>9011</v>
      </c>
      <c r="J11" s="126">
        <f t="shared" si="0"/>
        <v>57.699796357415082</v>
      </c>
      <c r="K11" s="127">
        <v>23.9</v>
      </c>
    </row>
    <row r="12" spans="1:11">
      <c r="A12" s="50">
        <v>2008</v>
      </c>
      <c r="B12" s="122">
        <v>161610.42800000001</v>
      </c>
      <c r="C12" s="122">
        <v>162692</v>
      </c>
      <c r="D12" s="122">
        <v>48439</v>
      </c>
      <c r="E12" s="122">
        <v>48438</v>
      </c>
      <c r="F12" s="122">
        <v>38215</v>
      </c>
      <c r="G12" s="122">
        <v>38298</v>
      </c>
      <c r="H12" s="122">
        <v>89302</v>
      </c>
      <c r="I12" s="122">
        <f t="shared" si="1"/>
        <v>-1083</v>
      </c>
      <c r="J12" s="123">
        <f t="shared" si="0"/>
        <v>54.890222014604284</v>
      </c>
      <c r="K12" s="124">
        <v>24.5</v>
      </c>
    </row>
    <row r="13" spans="1:11">
      <c r="A13" s="54">
        <v>2009</v>
      </c>
      <c r="B13" s="125">
        <v>150473.45000000001</v>
      </c>
      <c r="C13" s="125">
        <v>161167</v>
      </c>
      <c r="D13" s="125">
        <v>50085</v>
      </c>
      <c r="E13" s="125">
        <v>50084</v>
      </c>
      <c r="F13" s="125">
        <v>40375</v>
      </c>
      <c r="G13" s="125">
        <v>40347</v>
      </c>
      <c r="H13" s="125">
        <v>78609</v>
      </c>
      <c r="I13" s="125">
        <f t="shared" si="1"/>
        <v>-10693</v>
      </c>
      <c r="J13" s="126">
        <f t="shared" si="0"/>
        <v>48.774873268100791</v>
      </c>
      <c r="K13" s="127">
        <v>24</v>
      </c>
    </row>
    <row r="14" spans="1:11">
      <c r="A14" s="50">
        <v>2010</v>
      </c>
      <c r="B14" s="122">
        <v>156716.671</v>
      </c>
      <c r="C14" s="122">
        <v>164112</v>
      </c>
      <c r="D14" s="122">
        <v>55623</v>
      </c>
      <c r="E14" s="122">
        <v>55509</v>
      </c>
      <c r="F14" s="122">
        <v>43502</v>
      </c>
      <c r="G14" s="122">
        <v>43379</v>
      </c>
      <c r="H14" s="122">
        <v>71098</v>
      </c>
      <c r="I14" s="122">
        <f t="shared" si="1"/>
        <v>-7511</v>
      </c>
      <c r="J14" s="123">
        <f t="shared" si="0"/>
        <v>43.32285268597056</v>
      </c>
      <c r="K14" s="124">
        <v>24.1</v>
      </c>
    </row>
    <row r="15" spans="1:11">
      <c r="A15" s="54">
        <v>2011</v>
      </c>
      <c r="B15" s="125">
        <v>171120</v>
      </c>
      <c r="C15" s="125">
        <v>163321</v>
      </c>
      <c r="D15" s="125">
        <v>54975</v>
      </c>
      <c r="E15" s="125">
        <v>54974</v>
      </c>
      <c r="F15" s="125">
        <v>44002</v>
      </c>
      <c r="G15" s="125">
        <v>43840</v>
      </c>
      <c r="H15" s="125">
        <v>78897</v>
      </c>
      <c r="I15" s="125">
        <f t="shared" si="1"/>
        <v>7799</v>
      </c>
      <c r="J15" s="126">
        <f t="shared" si="0"/>
        <v>48.307933456199756</v>
      </c>
      <c r="K15" s="127">
        <v>23.7</v>
      </c>
    </row>
    <row r="16" spans="1:11">
      <c r="A16" s="59"/>
      <c r="B16" s="59"/>
      <c r="C16" s="60"/>
      <c r="D16" s="59"/>
      <c r="E16" s="59"/>
      <c r="F16" s="59"/>
      <c r="G16" s="59"/>
      <c r="H16" s="59"/>
      <c r="I16" s="59"/>
      <c r="J16" s="59"/>
    </row>
    <row r="17" spans="1:10">
      <c r="A17" s="40" t="s">
        <v>41</v>
      </c>
      <c r="B17" s="128"/>
      <c r="C17" s="128"/>
      <c r="D17" s="128"/>
      <c r="E17" s="128"/>
      <c r="F17" s="59"/>
      <c r="G17" s="59"/>
      <c r="H17" s="59"/>
      <c r="I17" s="59"/>
      <c r="J17" s="59"/>
    </row>
    <row r="18" spans="1:10">
      <c r="A18" s="63" t="s">
        <v>63</v>
      </c>
    </row>
    <row r="19" spans="1:10" ht="16.2">
      <c r="A19" s="26" t="s">
        <v>144</v>
      </c>
    </row>
    <row r="20" spans="1:10">
      <c r="A20" s="43" t="s">
        <v>145</v>
      </c>
    </row>
  </sheetData>
  <conditionalFormatting sqref="A5">
    <cfRule type="cellIs" dxfId="16" priority="6" operator="equal">
      <formula>0</formula>
    </cfRule>
  </conditionalFormatting>
  <conditionalFormatting sqref="A7">
    <cfRule type="cellIs" dxfId="15" priority="5" operator="equal">
      <formula>0</formula>
    </cfRule>
  </conditionalFormatting>
  <conditionalFormatting sqref="A9">
    <cfRule type="cellIs" dxfId="14" priority="4" operator="equal">
      <formula>0</formula>
    </cfRule>
  </conditionalFormatting>
  <conditionalFormatting sqref="A11">
    <cfRule type="cellIs" dxfId="13" priority="3" operator="equal">
      <formula>0</formula>
    </cfRule>
  </conditionalFormatting>
  <conditionalFormatting sqref="A13">
    <cfRule type="cellIs" dxfId="12" priority="2" operator="equal">
      <formula>0</formula>
    </cfRule>
  </conditionalFormatting>
  <conditionalFormatting sqref="A15">
    <cfRule type="cellIs" dxfId="11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>
      <pane ySplit="4" topLeftCell="A5" activePane="bottomLeft" state="frozen"/>
      <selection activeCell="B3" sqref="B3"/>
      <selection pane="bottomLeft"/>
    </sheetView>
  </sheetViews>
  <sheetFormatPr baseColWidth="10" defaultColWidth="11.5546875" defaultRowHeight="14.4"/>
  <cols>
    <col min="1" max="1" width="13.5546875" style="2" customWidth="1"/>
    <col min="2" max="2" width="17.109375" style="2" customWidth="1"/>
    <col min="3" max="4" width="14.6640625" style="2" customWidth="1"/>
    <col min="5" max="5" width="13.44140625" style="2" customWidth="1"/>
    <col min="6" max="16384" width="11.5546875" style="2"/>
  </cols>
  <sheetData>
    <row r="1" spans="1:9">
      <c r="A1" s="1" t="s">
        <v>13</v>
      </c>
      <c r="B1" s="6"/>
      <c r="C1" s="6"/>
      <c r="D1" s="6"/>
      <c r="E1" s="6"/>
    </row>
    <row r="2" spans="1:9">
      <c r="A2" s="1" t="s">
        <v>284</v>
      </c>
      <c r="B2" s="6"/>
      <c r="C2" s="6"/>
      <c r="D2" s="6"/>
      <c r="E2" s="6"/>
    </row>
    <row r="3" spans="1:9">
      <c r="A3" s="1" t="s">
        <v>138</v>
      </c>
      <c r="B3" s="6"/>
      <c r="C3" s="6"/>
      <c r="D3" s="6"/>
      <c r="E3" s="6"/>
    </row>
    <row r="4" spans="1:9" ht="28.8">
      <c r="A4" s="47" t="s">
        <v>47</v>
      </c>
      <c r="B4" s="47" t="s">
        <v>146</v>
      </c>
      <c r="C4" s="47" t="s">
        <v>147</v>
      </c>
      <c r="D4" s="47" t="s">
        <v>36</v>
      </c>
      <c r="E4" s="47" t="s">
        <v>148</v>
      </c>
    </row>
    <row r="5" spans="1:9">
      <c r="A5" s="69">
        <v>2001</v>
      </c>
      <c r="B5" s="132">
        <v>18549.105133740082</v>
      </c>
      <c r="C5" s="132">
        <v>22601.894866259918</v>
      </c>
      <c r="D5" s="70">
        <f t="shared" ref="D5:D12" si="0">SUM(B5:C5)</f>
        <v>41151</v>
      </c>
      <c r="E5" s="62">
        <f t="shared" ref="E5:E10" si="1">B5/D5</f>
        <v>0.45075709299263889</v>
      </c>
      <c r="F5" s="62"/>
      <c r="H5" s="78"/>
      <c r="I5" s="131"/>
    </row>
    <row r="6" spans="1:9">
      <c r="A6" s="54">
        <v>2002</v>
      </c>
      <c r="B6" s="129">
        <v>20755.395</v>
      </c>
      <c r="C6" s="129">
        <v>22850.050999999999</v>
      </c>
      <c r="D6" s="71">
        <f t="shared" si="0"/>
        <v>43605.445999999996</v>
      </c>
      <c r="E6" s="130">
        <f t="shared" si="1"/>
        <v>0.47598171567835823</v>
      </c>
      <c r="F6" s="62"/>
      <c r="H6" s="78"/>
      <c r="I6" s="131"/>
    </row>
    <row r="7" spans="1:9">
      <c r="A7" s="69">
        <v>2003</v>
      </c>
      <c r="B7" s="132">
        <v>21514.571</v>
      </c>
      <c r="C7" s="132">
        <v>23708.433000000001</v>
      </c>
      <c r="D7" s="70">
        <f t="shared" si="0"/>
        <v>45223.004000000001</v>
      </c>
      <c r="E7" s="62">
        <f t="shared" si="1"/>
        <v>0.47574395986608936</v>
      </c>
      <c r="F7" s="62"/>
      <c r="H7" s="78"/>
      <c r="I7" s="131"/>
    </row>
    <row r="8" spans="1:9">
      <c r="A8" s="54">
        <v>2004</v>
      </c>
      <c r="B8" s="129">
        <v>21020.916000000001</v>
      </c>
      <c r="C8" s="129">
        <v>25051.844000000001</v>
      </c>
      <c r="D8" s="71">
        <f t="shared" si="0"/>
        <v>46072.76</v>
      </c>
      <c r="E8" s="130">
        <f t="shared" si="1"/>
        <v>0.45625475877720373</v>
      </c>
      <c r="F8" s="62"/>
      <c r="H8" s="78"/>
      <c r="I8" s="131"/>
    </row>
    <row r="9" spans="1:9">
      <c r="A9" s="69">
        <v>2005</v>
      </c>
      <c r="B9" s="132">
        <v>22707.07</v>
      </c>
      <c r="C9" s="132">
        <v>25331.557000000001</v>
      </c>
      <c r="D9" s="70">
        <f t="shared" si="0"/>
        <v>48038.627</v>
      </c>
      <c r="E9" s="62">
        <f t="shared" si="1"/>
        <v>0.47268357607306305</v>
      </c>
      <c r="F9" s="62"/>
      <c r="H9" s="78"/>
      <c r="I9" s="131"/>
    </row>
    <row r="10" spans="1:9">
      <c r="A10" s="54">
        <v>2006</v>
      </c>
      <c r="B10" s="129">
        <v>22820.883999999998</v>
      </c>
      <c r="C10" s="129">
        <v>26925.249</v>
      </c>
      <c r="D10" s="71">
        <f t="shared" si="0"/>
        <v>49746.133000000002</v>
      </c>
      <c r="E10" s="130">
        <f t="shared" si="1"/>
        <v>0.45874689395455115</v>
      </c>
      <c r="F10" s="62"/>
      <c r="H10" s="78"/>
      <c r="I10" s="131"/>
    </row>
    <row r="11" spans="1:9">
      <c r="A11" s="69">
        <v>2007</v>
      </c>
      <c r="B11" s="132">
        <v>22036.155999999999</v>
      </c>
      <c r="C11" s="132">
        <v>26948.821</v>
      </c>
      <c r="D11" s="70">
        <f t="shared" si="0"/>
        <v>48984.976999999999</v>
      </c>
      <c r="E11" s="62">
        <f>B11/D11</f>
        <v>0.44985539137846281</v>
      </c>
      <c r="F11" s="62"/>
    </row>
    <row r="12" spans="1:9">
      <c r="A12" s="54">
        <v>2008</v>
      </c>
      <c r="B12" s="129">
        <v>20022.907999999999</v>
      </c>
      <c r="C12" s="129">
        <v>28416.417000000001</v>
      </c>
      <c r="D12" s="71">
        <f t="shared" si="0"/>
        <v>48439.324999999997</v>
      </c>
      <c r="E12" s="130">
        <f>B12/D12</f>
        <v>0.41336059080096599</v>
      </c>
      <c r="F12" s="62"/>
    </row>
    <row r="13" spans="1:9">
      <c r="A13" s="69">
        <v>2009</v>
      </c>
      <c r="B13" s="132">
        <v>19738.226999999999</v>
      </c>
      <c r="C13" s="132">
        <v>30346.434000000001</v>
      </c>
      <c r="D13" s="70">
        <f>SUM(B13:C13)</f>
        <v>50084.661</v>
      </c>
      <c r="E13" s="62">
        <f>B13/D13</f>
        <v>0.39409724666001034</v>
      </c>
      <c r="F13" s="62"/>
    </row>
    <row r="14" spans="1:9">
      <c r="A14" s="54">
        <v>2010</v>
      </c>
      <c r="B14" s="129">
        <v>23564.667000000001</v>
      </c>
      <c r="C14" s="129">
        <v>32058.613000000001</v>
      </c>
      <c r="D14" s="71">
        <f t="shared" ref="D14" si="2">SUM(B14:C14)</f>
        <v>55623.28</v>
      </c>
      <c r="E14" s="130">
        <f>B14/D14</f>
        <v>0.42364756267519649</v>
      </c>
      <c r="F14" s="62"/>
    </row>
    <row r="15" spans="1:9">
      <c r="A15" s="69">
        <v>2011</v>
      </c>
      <c r="B15" s="132">
        <v>21728.63</v>
      </c>
      <c r="C15" s="132">
        <v>33245.906999999999</v>
      </c>
      <c r="D15" s="70">
        <f>SUM(B15:C15)</f>
        <v>54974.536999999997</v>
      </c>
      <c r="E15" s="62">
        <f>B15/D15</f>
        <v>0.39524898590778496</v>
      </c>
      <c r="F15" s="62"/>
    </row>
    <row r="16" spans="1:9">
      <c r="A16" s="59"/>
      <c r="B16" s="59"/>
      <c r="C16" s="60"/>
      <c r="D16" s="59"/>
    </row>
    <row r="17" spans="1:1">
      <c r="A17" s="40" t="s">
        <v>41</v>
      </c>
    </row>
    <row r="18" spans="1:1">
      <c r="A18" s="43" t="s">
        <v>149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1" style="2" customWidth="1"/>
    <col min="2" max="11" width="13" style="2" customWidth="1"/>
    <col min="12" max="12" width="16.109375" style="2" customWidth="1"/>
    <col min="13" max="14" width="13" style="2" customWidth="1"/>
    <col min="15" max="15" width="11.5546875" style="2"/>
    <col min="16" max="16" width="15.109375" style="2" bestFit="1" customWidth="1"/>
    <col min="17" max="17" width="14.109375" style="2" bestFit="1" customWidth="1"/>
    <col min="18" max="16384" width="11.5546875" style="2"/>
  </cols>
  <sheetData>
    <row r="1" spans="1:18">
      <c r="A1" s="133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A2" s="1" t="s">
        <v>285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A3" s="1" t="s">
        <v>138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s="134" customFormat="1" ht="31.5" customHeight="1">
      <c r="A4" s="115" t="s">
        <v>47</v>
      </c>
      <c r="B4" s="47" t="s">
        <v>172</v>
      </c>
      <c r="C4" s="47" t="s">
        <v>210</v>
      </c>
      <c r="D4" s="47" t="s">
        <v>202</v>
      </c>
      <c r="E4" s="47" t="s">
        <v>209</v>
      </c>
      <c r="F4" s="47" t="s">
        <v>190</v>
      </c>
      <c r="G4" s="47" t="s">
        <v>206</v>
      </c>
      <c r="H4" s="47" t="s">
        <v>183</v>
      </c>
      <c r="I4" s="47" t="s">
        <v>222</v>
      </c>
      <c r="J4" s="47" t="s">
        <v>211</v>
      </c>
      <c r="K4" s="47" t="s">
        <v>170</v>
      </c>
      <c r="L4" s="115" t="s">
        <v>150</v>
      </c>
      <c r="M4" s="47" t="s">
        <v>217</v>
      </c>
      <c r="N4" s="115" t="s">
        <v>36</v>
      </c>
    </row>
    <row r="5" spans="1:18">
      <c r="A5" s="50">
        <v>2001</v>
      </c>
      <c r="B5" s="138">
        <v>20336.099999999999</v>
      </c>
      <c r="C5" s="138">
        <v>19906.213</v>
      </c>
      <c r="D5" s="138">
        <v>15500.156999999999</v>
      </c>
      <c r="E5" s="138">
        <v>7160.7070000000003</v>
      </c>
      <c r="F5" s="138">
        <v>5370.31</v>
      </c>
      <c r="G5" s="138">
        <v>7774</v>
      </c>
      <c r="H5" s="138">
        <v>5613.5290000000005</v>
      </c>
      <c r="I5" s="138">
        <v>1756.527</v>
      </c>
      <c r="J5" s="138">
        <v>2719.5839999999998</v>
      </c>
      <c r="K5" s="138">
        <v>4768.3500000000004</v>
      </c>
      <c r="L5" s="138">
        <v>2244.7558581057601</v>
      </c>
      <c r="M5" s="139">
        <f t="shared" ref="M5:M15" si="0">N5-SUM(B5:L5)</f>
        <v>37502.767141894234</v>
      </c>
      <c r="N5" s="138">
        <v>130653</v>
      </c>
      <c r="P5" s="78"/>
      <c r="Q5" s="78"/>
      <c r="R5" s="78"/>
    </row>
    <row r="6" spans="1:18">
      <c r="A6" s="54">
        <v>2002</v>
      </c>
      <c r="B6" s="137">
        <v>23567.314999999999</v>
      </c>
      <c r="C6" s="137">
        <v>19524.538</v>
      </c>
      <c r="D6" s="137">
        <v>18268.077000000001</v>
      </c>
      <c r="E6" s="137">
        <v>9804.5</v>
      </c>
      <c r="F6" s="137">
        <v>6437.7969999999996</v>
      </c>
      <c r="G6" s="137">
        <v>6804.77</v>
      </c>
      <c r="H6" s="137">
        <v>5073.1490000000003</v>
      </c>
      <c r="I6" s="137">
        <v>1756.796</v>
      </c>
      <c r="J6" s="137">
        <v>3334.373</v>
      </c>
      <c r="K6" s="137">
        <v>5613.5280000000002</v>
      </c>
      <c r="L6" s="137">
        <v>2528.7557305605101</v>
      </c>
      <c r="M6" s="137">
        <f t="shared" si="0"/>
        <v>39377.045269439448</v>
      </c>
      <c r="N6" s="137">
        <v>142090.644</v>
      </c>
      <c r="P6" s="78"/>
      <c r="Q6" s="78"/>
      <c r="R6" s="78"/>
    </row>
    <row r="7" spans="1:18">
      <c r="A7" s="50">
        <v>2003</v>
      </c>
      <c r="B7" s="138">
        <v>25730.036</v>
      </c>
      <c r="C7" s="138">
        <v>21701.754000000001</v>
      </c>
      <c r="D7" s="138">
        <v>16578.404999999999</v>
      </c>
      <c r="E7" s="138">
        <v>11433</v>
      </c>
      <c r="F7" s="138">
        <v>7737.1859999999997</v>
      </c>
      <c r="G7" s="138">
        <v>7963.6009999999997</v>
      </c>
      <c r="H7" s="138">
        <v>5441.7349999999997</v>
      </c>
      <c r="I7" s="138">
        <v>1892</v>
      </c>
      <c r="J7" s="138">
        <v>4063.2719999999999</v>
      </c>
      <c r="K7" s="138">
        <v>5315.3620000000001</v>
      </c>
      <c r="L7" s="138">
        <v>2649.9656798838478</v>
      </c>
      <c r="M7" s="138">
        <f t="shared" si="0"/>
        <v>37618.766320116178</v>
      </c>
      <c r="N7" s="138">
        <v>148125.08300000001</v>
      </c>
      <c r="P7" s="78"/>
      <c r="Q7" s="78"/>
      <c r="R7" s="78"/>
    </row>
    <row r="8" spans="1:18">
      <c r="A8" s="54">
        <v>2004</v>
      </c>
      <c r="B8" s="137">
        <v>27289.951000000001</v>
      </c>
      <c r="C8" s="137">
        <v>14432.386</v>
      </c>
      <c r="D8" s="137">
        <v>21843.267</v>
      </c>
      <c r="E8" s="137">
        <v>10912</v>
      </c>
      <c r="F8" s="137">
        <v>7462.2259999999997</v>
      </c>
      <c r="G8" s="137">
        <v>7647.1840000000002</v>
      </c>
      <c r="H8" s="137">
        <v>5671.9639999999999</v>
      </c>
      <c r="I8" s="137">
        <v>2495.7080000000001</v>
      </c>
      <c r="J8" s="137">
        <v>4480.9489999999996</v>
      </c>
      <c r="K8" s="137">
        <v>5530.2190000000001</v>
      </c>
      <c r="L8" s="137">
        <v>2741.3628481905898</v>
      </c>
      <c r="M8" s="137">
        <f t="shared" si="0"/>
        <v>36777.928151809436</v>
      </c>
      <c r="N8" s="137">
        <v>147285.14499999999</v>
      </c>
      <c r="P8" s="78"/>
      <c r="Q8" s="78"/>
      <c r="R8" s="78"/>
    </row>
    <row r="9" spans="1:18">
      <c r="A9" s="50">
        <v>2005</v>
      </c>
      <c r="B9" s="138">
        <v>27438.653999999999</v>
      </c>
      <c r="C9" s="138">
        <v>15215.825999999999</v>
      </c>
      <c r="D9" s="138">
        <v>21697.646000000001</v>
      </c>
      <c r="E9" s="138">
        <v>9785.1</v>
      </c>
      <c r="F9" s="138">
        <v>4588.9030000000002</v>
      </c>
      <c r="G9" s="138">
        <v>6783.8</v>
      </c>
      <c r="H9" s="138">
        <v>5619.28</v>
      </c>
      <c r="I9" s="138">
        <v>2719.14</v>
      </c>
      <c r="J9" s="138">
        <v>2838.8449999999998</v>
      </c>
      <c r="K9" s="138">
        <v>5393.0789999999997</v>
      </c>
      <c r="L9" s="138">
        <v>2683.2149918082105</v>
      </c>
      <c r="M9" s="138">
        <f t="shared" si="0"/>
        <v>35917.03600819179</v>
      </c>
      <c r="N9" s="138">
        <v>140680.524</v>
      </c>
      <c r="P9" s="78"/>
      <c r="Q9" s="78"/>
      <c r="R9" s="78"/>
    </row>
    <row r="10" spans="1:18">
      <c r="A10" s="54">
        <v>2006</v>
      </c>
      <c r="B10" s="137">
        <v>32270.32</v>
      </c>
      <c r="C10" s="137">
        <v>22346.545999999998</v>
      </c>
      <c r="D10" s="137">
        <v>17579.659</v>
      </c>
      <c r="E10" s="137">
        <v>10682</v>
      </c>
      <c r="F10" s="137">
        <v>5645.5349999999999</v>
      </c>
      <c r="G10" s="137">
        <v>7034.2460000000001</v>
      </c>
      <c r="H10" s="137">
        <v>5411.8559999999998</v>
      </c>
      <c r="I10" s="137">
        <v>3458.8870000000002</v>
      </c>
      <c r="J10" s="137">
        <v>3262.5079999999998</v>
      </c>
      <c r="K10" s="137">
        <v>4729.2709999999997</v>
      </c>
      <c r="L10" s="137">
        <v>2415.1447054898658</v>
      </c>
      <c r="M10" s="137">
        <f t="shared" si="0"/>
        <v>37510.716294510159</v>
      </c>
      <c r="N10" s="137">
        <v>152346.68900000001</v>
      </c>
      <c r="P10" s="78"/>
      <c r="Q10" s="78"/>
      <c r="R10" s="78"/>
    </row>
    <row r="11" spans="1:18">
      <c r="A11" s="50">
        <v>2007</v>
      </c>
      <c r="B11" s="138">
        <v>34059.862999999998</v>
      </c>
      <c r="C11" s="138">
        <v>29090.294000000002</v>
      </c>
      <c r="D11" s="138">
        <v>16904.337</v>
      </c>
      <c r="E11" s="138">
        <v>13895</v>
      </c>
      <c r="F11" s="138">
        <v>7146.607</v>
      </c>
      <c r="G11" s="138">
        <v>7677.808</v>
      </c>
      <c r="H11" s="138">
        <v>5420</v>
      </c>
      <c r="I11" s="138">
        <v>3405</v>
      </c>
      <c r="J11" s="138">
        <v>4355</v>
      </c>
      <c r="K11" s="138">
        <v>4626.9229999999998</v>
      </c>
      <c r="L11" s="138">
        <v>2277.1195534173976</v>
      </c>
      <c r="M11" s="138">
        <f t="shared" si="0"/>
        <v>36801.06444658259</v>
      </c>
      <c r="N11" s="138">
        <v>165659.016</v>
      </c>
      <c r="P11" s="78"/>
      <c r="Q11" s="78"/>
      <c r="R11" s="78"/>
    </row>
    <row r="12" spans="1:18">
      <c r="A12" s="54">
        <v>2008</v>
      </c>
      <c r="B12" s="137">
        <v>33045.360000000001</v>
      </c>
      <c r="C12" s="137">
        <v>25936</v>
      </c>
      <c r="D12" s="137">
        <v>14707.994000000001</v>
      </c>
      <c r="E12" s="137">
        <v>15465.075000000001</v>
      </c>
      <c r="F12" s="137">
        <v>7774.0069999999996</v>
      </c>
      <c r="G12" s="137">
        <v>6956.2280000000001</v>
      </c>
      <c r="H12" s="137">
        <v>5939.8</v>
      </c>
      <c r="I12" s="137">
        <v>3788.9349999999999</v>
      </c>
      <c r="J12" s="137">
        <v>4996.8220000000001</v>
      </c>
      <c r="K12" s="137">
        <v>4618.7700000000004</v>
      </c>
      <c r="L12" s="137">
        <v>2036.134381447418</v>
      </c>
      <c r="M12" s="137">
        <f t="shared" si="0"/>
        <v>36345.302618552581</v>
      </c>
      <c r="N12" s="137">
        <v>161610.42800000001</v>
      </c>
      <c r="P12" s="78"/>
      <c r="Q12" s="78"/>
      <c r="R12" s="78"/>
    </row>
    <row r="13" spans="1:18">
      <c r="A13" s="50">
        <v>2009</v>
      </c>
      <c r="B13" s="138">
        <v>34305.254999999997</v>
      </c>
      <c r="C13" s="138">
        <v>15654.974</v>
      </c>
      <c r="D13" s="138">
        <v>16367.884</v>
      </c>
      <c r="E13" s="138">
        <v>13628.589</v>
      </c>
      <c r="F13" s="138">
        <v>7944.924</v>
      </c>
      <c r="G13" s="138">
        <v>6854.8980000000001</v>
      </c>
      <c r="H13" s="138">
        <v>5180.9719999999998</v>
      </c>
      <c r="I13" s="138">
        <v>3601.5540000000001</v>
      </c>
      <c r="J13" s="138">
        <v>3500</v>
      </c>
      <c r="K13" s="138">
        <v>4522.8360000000002</v>
      </c>
      <c r="L13" s="138">
        <v>2598.4955357279041</v>
      </c>
      <c r="M13" s="138">
        <f t="shared" si="0"/>
        <v>36313.068464272117</v>
      </c>
      <c r="N13" s="138">
        <v>150473.45000000001</v>
      </c>
      <c r="P13" s="78"/>
      <c r="Q13" s="78"/>
      <c r="R13" s="78"/>
    </row>
    <row r="14" spans="1:18">
      <c r="A14" s="54">
        <v>2010</v>
      </c>
      <c r="B14" s="137">
        <v>39450.538999999997</v>
      </c>
      <c r="C14" s="137">
        <v>21150.846000000001</v>
      </c>
      <c r="D14" s="137">
        <v>16818.759999999998</v>
      </c>
      <c r="E14" s="137">
        <v>11600</v>
      </c>
      <c r="F14" s="137">
        <v>6769.9780000000001</v>
      </c>
      <c r="G14" s="137">
        <v>7635.2209999999995</v>
      </c>
      <c r="H14" s="137">
        <v>5075</v>
      </c>
      <c r="I14" s="137">
        <v>2973.38</v>
      </c>
      <c r="J14" s="137">
        <v>3860</v>
      </c>
      <c r="K14" s="137">
        <v>3634.2179999999998</v>
      </c>
      <c r="L14" s="137">
        <v>2077.6134214860899</v>
      </c>
      <c r="M14" s="137">
        <f t="shared" si="0"/>
        <v>35671.115578513913</v>
      </c>
      <c r="N14" s="137">
        <v>156716.671</v>
      </c>
      <c r="P14" s="78"/>
      <c r="Q14" s="78"/>
      <c r="R14" s="78"/>
    </row>
    <row r="15" spans="1:18">
      <c r="A15" s="50">
        <v>2011</v>
      </c>
      <c r="B15" s="138">
        <v>37150.925999999999</v>
      </c>
      <c r="C15" s="138">
        <v>27960</v>
      </c>
      <c r="D15" s="138">
        <v>18119.121999999999</v>
      </c>
      <c r="E15" s="138">
        <v>11431.546</v>
      </c>
      <c r="F15" s="138">
        <v>10942.607</v>
      </c>
      <c r="G15" s="138">
        <v>6888.4740000000002</v>
      </c>
      <c r="H15" s="138">
        <v>5380</v>
      </c>
      <c r="I15" s="138">
        <v>5129.7709999999997</v>
      </c>
      <c r="J15" s="138">
        <v>4715</v>
      </c>
      <c r="K15" s="138">
        <v>3189.07</v>
      </c>
      <c r="L15" s="138">
        <v>2339.988444796918</v>
      </c>
      <c r="M15" s="138">
        <f t="shared" si="0"/>
        <v>37873.688555203087</v>
      </c>
      <c r="N15" s="138">
        <v>171120.193</v>
      </c>
      <c r="P15" s="78"/>
      <c r="Q15" s="78"/>
      <c r="R15" s="78"/>
    </row>
    <row r="16" spans="1:18">
      <c r="A16" s="59"/>
      <c r="B16" s="59"/>
      <c r="C16" s="60"/>
      <c r="D16" s="59"/>
      <c r="E16" s="59"/>
      <c r="F16" s="59"/>
      <c r="G16" s="59"/>
      <c r="H16" s="59"/>
      <c r="I16" s="59"/>
      <c r="K16" s="59"/>
    </row>
    <row r="17" spans="1:1">
      <c r="A17" s="40" t="s">
        <v>41</v>
      </c>
    </row>
    <row r="18" spans="1:1">
      <c r="A18" s="63" t="s">
        <v>63</v>
      </c>
    </row>
    <row r="19" spans="1:1" ht="16.2">
      <c r="A19" s="26" t="s">
        <v>151</v>
      </c>
    </row>
    <row r="20" spans="1:1" ht="16.2">
      <c r="A20" s="26" t="s">
        <v>152</v>
      </c>
    </row>
    <row r="21" spans="1:1">
      <c r="A21" s="26" t="s">
        <v>153</v>
      </c>
    </row>
    <row r="22" spans="1:1">
      <c r="A22" s="43" t="s">
        <v>137</v>
      </c>
    </row>
  </sheetData>
  <conditionalFormatting sqref="A6 A8 A10 A12">
    <cfRule type="cellIs" dxfId="10" priority="2" operator="equal">
      <formula>0</formula>
    </cfRule>
  </conditionalFormatting>
  <conditionalFormatting sqref="A14">
    <cfRule type="cellIs" dxfId="9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1" style="2" customWidth="1"/>
    <col min="2" max="13" width="12.33203125" style="2" customWidth="1"/>
    <col min="14" max="14" width="11.5546875" style="2"/>
    <col min="15" max="15" width="14.109375" style="2" bestFit="1" customWidth="1"/>
    <col min="16" max="16384" width="11.5546875" style="2"/>
  </cols>
  <sheetData>
    <row r="1" spans="1:17">
      <c r="A1" s="1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7">
      <c r="A2" s="1" t="s">
        <v>286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>
      <c r="A3" s="1" t="s">
        <v>138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7" s="134" customFormat="1" ht="42.75" customHeight="1">
      <c r="A4" s="115" t="s">
        <v>47</v>
      </c>
      <c r="B4" s="47" t="s">
        <v>172</v>
      </c>
      <c r="C4" s="47" t="s">
        <v>190</v>
      </c>
      <c r="D4" s="47" t="s">
        <v>210</v>
      </c>
      <c r="E4" s="47" t="s">
        <v>170</v>
      </c>
      <c r="F4" s="47" t="s">
        <v>239</v>
      </c>
      <c r="G4" s="47" t="s">
        <v>177</v>
      </c>
      <c r="H4" s="47" t="s">
        <v>183</v>
      </c>
      <c r="I4" s="47" t="s">
        <v>202</v>
      </c>
      <c r="J4" s="47" t="s">
        <v>136</v>
      </c>
      <c r="K4" s="47" t="s">
        <v>176</v>
      </c>
      <c r="L4" s="47" t="s">
        <v>217</v>
      </c>
      <c r="M4" s="115" t="s">
        <v>36</v>
      </c>
    </row>
    <row r="5" spans="1:17">
      <c r="A5" s="50">
        <v>2001</v>
      </c>
      <c r="B5" s="140">
        <v>11168.422</v>
      </c>
      <c r="C5" s="140">
        <v>3364.0219999999999</v>
      </c>
      <c r="D5" s="140">
        <v>1219.904</v>
      </c>
      <c r="E5" s="140">
        <v>3545.4839999999999</v>
      </c>
      <c r="F5" s="140">
        <v>771.48400000000004</v>
      </c>
      <c r="G5" s="140">
        <v>1375.2629999999999</v>
      </c>
      <c r="H5" s="140">
        <v>114.52</v>
      </c>
      <c r="I5" s="140">
        <v>6059.598</v>
      </c>
      <c r="J5" s="140">
        <v>931.49682419949988</v>
      </c>
      <c r="K5" s="140">
        <v>58.710999999999999</v>
      </c>
      <c r="L5" s="135">
        <f t="shared" ref="L5:L15" si="0">M5-SUM(B5:K5)</f>
        <v>12542.095175800499</v>
      </c>
      <c r="M5" s="140">
        <v>41151</v>
      </c>
      <c r="N5" s="65"/>
      <c r="O5" s="78"/>
      <c r="P5" s="78"/>
      <c r="Q5" s="79"/>
    </row>
    <row r="6" spans="1:17">
      <c r="A6" s="54">
        <v>2002</v>
      </c>
      <c r="B6" s="141">
        <v>13388.245999999999</v>
      </c>
      <c r="C6" s="141">
        <v>4203.826</v>
      </c>
      <c r="D6" s="141">
        <v>1287.684</v>
      </c>
      <c r="E6" s="141">
        <v>3893.5639999999999</v>
      </c>
      <c r="F6" s="141">
        <v>958.40700000000004</v>
      </c>
      <c r="G6" s="141">
        <v>1239.4829999999999</v>
      </c>
      <c r="H6" s="141">
        <v>592.149</v>
      </c>
      <c r="I6" s="141">
        <v>4718.2359999999999</v>
      </c>
      <c r="J6" s="141">
        <v>1127.22937752344</v>
      </c>
      <c r="K6" s="141">
        <v>78.040000000000006</v>
      </c>
      <c r="L6" s="136">
        <f t="shared" si="0"/>
        <v>12118.581622476562</v>
      </c>
      <c r="M6" s="141">
        <v>43605.446000000004</v>
      </c>
      <c r="N6" s="65"/>
      <c r="O6" s="78"/>
      <c r="P6" s="78"/>
      <c r="Q6" s="79"/>
    </row>
    <row r="7" spans="1:17">
      <c r="A7" s="50">
        <v>2003</v>
      </c>
      <c r="B7" s="140">
        <v>13386.081</v>
      </c>
      <c r="C7" s="140">
        <v>5484.7579999999998</v>
      </c>
      <c r="D7" s="140">
        <v>1677.809</v>
      </c>
      <c r="E7" s="140">
        <v>4086.9270000000001</v>
      </c>
      <c r="F7" s="140">
        <v>956.77200000000005</v>
      </c>
      <c r="G7" s="140">
        <v>1090.1990000000001</v>
      </c>
      <c r="H7" s="140">
        <v>160.238</v>
      </c>
      <c r="I7" s="140">
        <v>5069.317</v>
      </c>
      <c r="J7" s="140">
        <v>1287.2563332610998</v>
      </c>
      <c r="K7" s="140">
        <v>142.16</v>
      </c>
      <c r="L7" s="135">
        <f t="shared" si="0"/>
        <v>11881.482666738892</v>
      </c>
      <c r="M7" s="140">
        <v>45223</v>
      </c>
      <c r="N7" s="65"/>
      <c r="O7" s="78"/>
      <c r="P7" s="78"/>
      <c r="Q7" s="79"/>
    </row>
    <row r="8" spans="1:17">
      <c r="A8" s="54">
        <v>2004</v>
      </c>
      <c r="B8" s="141">
        <v>16294.727999999999</v>
      </c>
      <c r="C8" s="141">
        <v>4893.0820000000003</v>
      </c>
      <c r="D8" s="141">
        <v>132.94800000000001</v>
      </c>
      <c r="E8" s="141">
        <v>4315.0479999999998</v>
      </c>
      <c r="F8" s="141">
        <v>1532.98</v>
      </c>
      <c r="G8" s="141">
        <v>1165.3620000000001</v>
      </c>
      <c r="H8" s="141">
        <v>110.06</v>
      </c>
      <c r="I8" s="141">
        <v>4309.9520000000002</v>
      </c>
      <c r="J8" s="141">
        <v>1232.7824094777982</v>
      </c>
      <c r="K8" s="141">
        <v>243.94399999999999</v>
      </c>
      <c r="L8" s="136">
        <f t="shared" si="0"/>
        <v>11841.873590522198</v>
      </c>
      <c r="M8" s="141">
        <v>46072.76</v>
      </c>
      <c r="N8" s="65"/>
      <c r="O8" s="78"/>
      <c r="P8" s="78"/>
      <c r="Q8" s="79"/>
    </row>
    <row r="9" spans="1:17">
      <c r="A9" s="50">
        <v>2005</v>
      </c>
      <c r="B9" s="140">
        <v>18399.239000000001</v>
      </c>
      <c r="C9" s="140">
        <v>3305.2249999999999</v>
      </c>
      <c r="D9" s="140">
        <v>38.96</v>
      </c>
      <c r="E9" s="140">
        <v>4238.6459999999997</v>
      </c>
      <c r="F9" s="140">
        <v>981.81600000000003</v>
      </c>
      <c r="G9" s="140">
        <v>1569.252</v>
      </c>
      <c r="H9" s="140">
        <v>436.25400000000002</v>
      </c>
      <c r="I9" s="140">
        <v>6639.1980000000003</v>
      </c>
      <c r="J9" s="140">
        <v>1179.641582964462</v>
      </c>
      <c r="K9" s="140">
        <v>226.215</v>
      </c>
      <c r="L9" s="135">
        <f t="shared" si="0"/>
        <v>11024.180417035546</v>
      </c>
      <c r="M9" s="140">
        <v>48038.627</v>
      </c>
      <c r="N9" s="65"/>
      <c r="O9" s="78"/>
      <c r="P9" s="78"/>
      <c r="Q9" s="79"/>
    </row>
    <row r="10" spans="1:17">
      <c r="A10" s="54">
        <v>2006</v>
      </c>
      <c r="B10" s="141">
        <v>19530.588</v>
      </c>
      <c r="C10" s="141">
        <v>2301.6010000000001</v>
      </c>
      <c r="D10" s="141">
        <v>1198.433</v>
      </c>
      <c r="E10" s="141">
        <v>4157.5069999999996</v>
      </c>
      <c r="F10" s="141">
        <v>1847.078</v>
      </c>
      <c r="G10" s="141">
        <v>1240.915</v>
      </c>
      <c r="H10" s="141">
        <v>745.83799999999997</v>
      </c>
      <c r="I10" s="141">
        <v>6687.4610000000002</v>
      </c>
      <c r="J10" s="141">
        <v>925.56495010044398</v>
      </c>
      <c r="K10" s="141">
        <v>220.78299999999999</v>
      </c>
      <c r="L10" s="136">
        <f t="shared" si="0"/>
        <v>10890.364049899552</v>
      </c>
      <c r="M10" s="141">
        <v>49746.133000000002</v>
      </c>
      <c r="N10" s="65"/>
      <c r="O10" s="78"/>
      <c r="P10" s="78"/>
      <c r="Q10" s="79"/>
    </row>
    <row r="11" spans="1:17">
      <c r="A11" s="50">
        <v>2007</v>
      </c>
      <c r="B11" s="140">
        <v>20529.864000000001</v>
      </c>
      <c r="C11" s="140">
        <v>4739.5190000000002</v>
      </c>
      <c r="D11" s="140">
        <v>2734.37</v>
      </c>
      <c r="E11" s="140">
        <v>3916.4319999999998</v>
      </c>
      <c r="F11" s="140">
        <v>1587.701</v>
      </c>
      <c r="G11" s="140">
        <v>1501.7260000000001</v>
      </c>
      <c r="H11" s="140">
        <v>203.33699999999999</v>
      </c>
      <c r="I11" s="140">
        <v>1625.989</v>
      </c>
      <c r="J11" s="140">
        <v>716.38018205967603</v>
      </c>
      <c r="K11" s="140">
        <v>251.45500000000001</v>
      </c>
      <c r="L11" s="140">
        <f t="shared" si="0"/>
        <v>11178.203817940317</v>
      </c>
      <c r="M11" s="140">
        <v>48984.976999999999</v>
      </c>
      <c r="N11" s="65"/>
      <c r="O11" s="78"/>
      <c r="P11" s="78"/>
      <c r="Q11" s="79"/>
    </row>
    <row r="12" spans="1:17">
      <c r="A12" s="54">
        <v>2008</v>
      </c>
      <c r="B12" s="141">
        <v>20143.215</v>
      </c>
      <c r="C12" s="141">
        <v>5110.2979999999998</v>
      </c>
      <c r="D12" s="141">
        <v>4230.6809999999996</v>
      </c>
      <c r="E12" s="141">
        <v>3300.84</v>
      </c>
      <c r="F12" s="141">
        <v>1654.2049999999999</v>
      </c>
      <c r="G12" s="141">
        <v>1333.5119999999999</v>
      </c>
      <c r="H12" s="141">
        <v>960.88499999999999</v>
      </c>
      <c r="I12" s="141">
        <v>1493.606</v>
      </c>
      <c r="J12" s="141">
        <v>478.44198386879594</v>
      </c>
      <c r="K12" s="141">
        <v>221.03899999999999</v>
      </c>
      <c r="L12" s="136">
        <f t="shared" si="0"/>
        <v>9512.6020161311972</v>
      </c>
      <c r="M12" s="141">
        <v>48439.324999999997</v>
      </c>
      <c r="N12" s="65"/>
      <c r="O12" s="78"/>
      <c r="P12" s="78"/>
      <c r="Q12" s="79"/>
    </row>
    <row r="13" spans="1:17">
      <c r="A13" s="50">
        <v>2009</v>
      </c>
      <c r="B13" s="140">
        <v>24987.93</v>
      </c>
      <c r="C13" s="140">
        <v>5373.9830000000002</v>
      </c>
      <c r="D13" s="140">
        <v>50.920999999999999</v>
      </c>
      <c r="E13" s="140">
        <v>3295.4090000000001</v>
      </c>
      <c r="F13" s="140">
        <v>1314.194</v>
      </c>
      <c r="G13" s="140">
        <v>1654.9780000000001</v>
      </c>
      <c r="H13" s="140">
        <v>810.66399999999999</v>
      </c>
      <c r="I13" s="140">
        <v>1568.087</v>
      </c>
      <c r="J13" s="140">
        <v>1053.9387862059179</v>
      </c>
      <c r="K13" s="140">
        <v>224.71799999999999</v>
      </c>
      <c r="L13" s="140">
        <f t="shared" si="0"/>
        <v>9749.8382137940789</v>
      </c>
      <c r="M13" s="140">
        <v>50084.661</v>
      </c>
      <c r="N13" s="65"/>
      <c r="O13" s="78"/>
      <c r="P13" s="78"/>
      <c r="Q13" s="79"/>
    </row>
    <row r="14" spans="1:17">
      <c r="A14" s="54">
        <v>2010</v>
      </c>
      <c r="B14" s="141">
        <v>28603.662</v>
      </c>
      <c r="C14" s="141">
        <v>4721.8580000000002</v>
      </c>
      <c r="D14" s="141">
        <v>930.47199999999998</v>
      </c>
      <c r="E14" s="141">
        <v>4115.9570000000003</v>
      </c>
      <c r="F14" s="141">
        <v>1699.4169999999999</v>
      </c>
      <c r="G14" s="141">
        <v>1786.6369999999999</v>
      </c>
      <c r="H14" s="141">
        <v>929.80700000000002</v>
      </c>
      <c r="I14" s="141">
        <v>2362.2550000000001</v>
      </c>
      <c r="J14" s="141">
        <v>694.39578384238212</v>
      </c>
      <c r="K14" s="141">
        <v>102.81</v>
      </c>
      <c r="L14" s="136">
        <f t="shared" si="0"/>
        <v>9676.0092161576104</v>
      </c>
      <c r="M14" s="141">
        <v>55623.28</v>
      </c>
      <c r="N14" s="65"/>
      <c r="O14" s="78"/>
      <c r="P14" s="78"/>
      <c r="Q14" s="79"/>
    </row>
    <row r="15" spans="1:17">
      <c r="A15" s="50">
        <v>2011</v>
      </c>
      <c r="B15" s="140">
        <v>25812.09</v>
      </c>
      <c r="C15" s="140">
        <v>6998.7039999999997</v>
      </c>
      <c r="D15" s="140">
        <v>3016.9180000000001</v>
      </c>
      <c r="E15" s="140">
        <v>2167.694</v>
      </c>
      <c r="F15" s="140">
        <v>1868.1020000000001</v>
      </c>
      <c r="G15" s="140">
        <v>1544.8489999999999</v>
      </c>
      <c r="H15" s="140">
        <v>1507.7059999999999</v>
      </c>
      <c r="I15" s="140">
        <v>1479.3019999999999</v>
      </c>
      <c r="J15" s="140">
        <v>942.03524188046595</v>
      </c>
      <c r="K15" s="140">
        <v>604.07799999999997</v>
      </c>
      <c r="L15" s="140">
        <f t="shared" si="0"/>
        <v>9033.0587581195214</v>
      </c>
      <c r="M15" s="140">
        <v>54974.536999999997</v>
      </c>
      <c r="N15" s="65"/>
      <c r="O15" s="78"/>
      <c r="P15" s="78"/>
      <c r="Q15" s="79"/>
    </row>
    <row r="16" spans="1:17">
      <c r="A16" s="59"/>
      <c r="B16" s="59"/>
      <c r="C16" s="59"/>
      <c r="D16" s="60"/>
      <c r="E16" s="59"/>
      <c r="F16" s="59"/>
      <c r="G16" s="59"/>
      <c r="H16" s="59"/>
      <c r="I16" s="59"/>
      <c r="J16" s="59"/>
      <c r="K16" s="59"/>
    </row>
    <row r="17" spans="1:1">
      <c r="A17" s="40" t="s">
        <v>41</v>
      </c>
    </row>
    <row r="18" spans="1:1">
      <c r="A18" s="63" t="s">
        <v>63</v>
      </c>
    </row>
    <row r="19" spans="1:1" ht="16.2">
      <c r="A19" s="26" t="s">
        <v>151</v>
      </c>
    </row>
    <row r="20" spans="1:1">
      <c r="A20" s="26" t="s">
        <v>154</v>
      </c>
    </row>
    <row r="21" spans="1:1">
      <c r="A21" s="43" t="s">
        <v>137</v>
      </c>
    </row>
  </sheetData>
  <conditionalFormatting sqref="A6 A8 A10 A12">
    <cfRule type="cellIs" dxfId="8" priority="2" operator="equal">
      <formula>0</formula>
    </cfRule>
  </conditionalFormatting>
  <conditionalFormatting sqref="A14">
    <cfRule type="cellIs" dxfId="7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1" style="2" customWidth="1"/>
    <col min="2" max="10" width="10.6640625" style="2" customWidth="1"/>
    <col min="11" max="11" width="12" style="2" customWidth="1"/>
    <col min="12" max="14" width="11.5546875" style="2"/>
    <col min="15" max="15" width="15.109375" style="2" bestFit="1" customWidth="1"/>
    <col min="16" max="16" width="11.6640625" style="2" bestFit="1" customWidth="1"/>
    <col min="17" max="17" width="12.33203125" style="2" bestFit="1" customWidth="1"/>
    <col min="18" max="16384" width="11.5546875" style="2"/>
  </cols>
  <sheetData>
    <row r="1" spans="1:17">
      <c r="A1" s="1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7">
      <c r="A2" s="1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>
      <c r="A3" s="1" t="s">
        <v>138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7" s="134" customFormat="1" ht="30.75" customHeight="1">
      <c r="A4" s="115" t="s">
        <v>47</v>
      </c>
      <c r="B4" s="47" t="s">
        <v>210</v>
      </c>
      <c r="C4" s="47" t="s">
        <v>202</v>
      </c>
      <c r="D4" s="47" t="s">
        <v>209</v>
      </c>
      <c r="E4" s="47" t="s">
        <v>172</v>
      </c>
      <c r="F4" s="47" t="s">
        <v>206</v>
      </c>
      <c r="G4" s="47" t="s">
        <v>222</v>
      </c>
      <c r="H4" s="47" t="s">
        <v>238</v>
      </c>
      <c r="I4" s="47" t="s">
        <v>211</v>
      </c>
      <c r="J4" s="47" t="s">
        <v>183</v>
      </c>
      <c r="K4" s="47" t="s">
        <v>190</v>
      </c>
      <c r="L4" s="47" t="s">
        <v>217</v>
      </c>
      <c r="M4" s="115" t="s">
        <v>36</v>
      </c>
    </row>
    <row r="5" spans="1:17">
      <c r="A5" s="50">
        <v>2001</v>
      </c>
      <c r="B5" s="142">
        <v>17274.252</v>
      </c>
      <c r="C5" s="143">
        <v>13588.255999999999</v>
      </c>
      <c r="D5" s="143">
        <v>8900</v>
      </c>
      <c r="E5" s="143">
        <v>9800</v>
      </c>
      <c r="F5" s="143">
        <v>9139</v>
      </c>
      <c r="G5" s="143">
        <v>5847.8440000000001</v>
      </c>
      <c r="H5" s="143">
        <v>3500</v>
      </c>
      <c r="I5" s="143">
        <v>3390</v>
      </c>
      <c r="J5" s="143">
        <v>4856.71</v>
      </c>
      <c r="K5" s="143">
        <v>1954.713</v>
      </c>
      <c r="L5" s="146">
        <f t="shared" ref="L5:L15" si="0">M5-SUM(B5:K5)</f>
        <v>53310.22500000002</v>
      </c>
      <c r="M5" s="146">
        <v>131561.00000000003</v>
      </c>
      <c r="O5" s="78"/>
      <c r="P5" s="78"/>
      <c r="Q5" s="78"/>
    </row>
    <row r="6" spans="1:17">
      <c r="A6" s="54">
        <v>2002</v>
      </c>
      <c r="B6" s="144">
        <v>17857.050999999999</v>
      </c>
      <c r="C6" s="144">
        <v>14369.504000000001</v>
      </c>
      <c r="D6" s="144">
        <v>9975</v>
      </c>
      <c r="E6" s="144">
        <v>10519.936</v>
      </c>
      <c r="F6" s="144">
        <v>9079.4240000000009</v>
      </c>
      <c r="G6" s="144">
        <v>6672.5</v>
      </c>
      <c r="H6" s="144">
        <v>3675</v>
      </c>
      <c r="I6" s="144">
        <v>3490</v>
      </c>
      <c r="J6" s="144">
        <v>5068.7060000000001</v>
      </c>
      <c r="K6" s="144">
        <v>1978.09</v>
      </c>
      <c r="L6" s="145">
        <f t="shared" si="0"/>
        <v>54367.78899999999</v>
      </c>
      <c r="M6" s="145">
        <v>137053</v>
      </c>
      <c r="O6" s="78"/>
      <c r="P6" s="78"/>
      <c r="Q6" s="78"/>
    </row>
    <row r="7" spans="1:17">
      <c r="A7" s="50">
        <v>2003</v>
      </c>
      <c r="B7" s="142">
        <v>18624.787</v>
      </c>
      <c r="C7" s="143">
        <v>14137.374</v>
      </c>
      <c r="D7" s="143">
        <v>11065</v>
      </c>
      <c r="E7" s="143">
        <v>10217.294</v>
      </c>
      <c r="F7" s="147">
        <v>8844.1830000000009</v>
      </c>
      <c r="G7" s="143">
        <v>6850</v>
      </c>
      <c r="H7" s="143">
        <v>3800</v>
      </c>
      <c r="I7" s="143">
        <v>3875.2020000000002</v>
      </c>
      <c r="J7" s="143">
        <v>5328.4870000000001</v>
      </c>
      <c r="K7" s="143">
        <v>2072.7359999999999</v>
      </c>
      <c r="L7" s="146">
        <f t="shared" si="0"/>
        <v>56593.936999999991</v>
      </c>
      <c r="M7" s="146">
        <v>141409</v>
      </c>
      <c r="O7" s="78"/>
      <c r="P7" s="78"/>
      <c r="Q7" s="78"/>
    </row>
    <row r="8" spans="1:17">
      <c r="A8" s="54">
        <v>2004</v>
      </c>
      <c r="B8" s="144">
        <v>19858.302</v>
      </c>
      <c r="C8" s="144">
        <v>17691.341</v>
      </c>
      <c r="D8" s="144">
        <v>11613</v>
      </c>
      <c r="E8" s="144">
        <v>10856.684999999999</v>
      </c>
      <c r="F8" s="148">
        <v>8993.6710000000003</v>
      </c>
      <c r="G8" s="144">
        <v>6700</v>
      </c>
      <c r="H8" s="144">
        <v>3915</v>
      </c>
      <c r="I8" s="144">
        <v>4004.0650000000001</v>
      </c>
      <c r="J8" s="144">
        <v>5300.4110000000001</v>
      </c>
      <c r="K8" s="144">
        <v>2303.306</v>
      </c>
      <c r="L8" s="145">
        <f t="shared" si="0"/>
        <v>55454.218999999997</v>
      </c>
      <c r="M8" s="145">
        <v>146690</v>
      </c>
      <c r="O8" s="78"/>
      <c r="P8" s="78"/>
      <c r="Q8" s="78"/>
    </row>
    <row r="9" spans="1:17">
      <c r="A9" s="50">
        <v>2005</v>
      </c>
      <c r="B9" s="142">
        <v>20109.5</v>
      </c>
      <c r="C9" s="143">
        <v>16764.546999999999</v>
      </c>
      <c r="D9" s="143">
        <v>11785</v>
      </c>
      <c r="E9" s="143">
        <v>11902.254000000001</v>
      </c>
      <c r="F9" s="147">
        <v>9264.8940000000002</v>
      </c>
      <c r="G9" s="143">
        <v>6600</v>
      </c>
      <c r="H9" s="143">
        <v>4052</v>
      </c>
      <c r="I9" s="143">
        <v>4075.2269999999999</v>
      </c>
      <c r="J9" s="143">
        <v>4876.75</v>
      </c>
      <c r="K9" s="143">
        <v>2351.768</v>
      </c>
      <c r="L9" s="146">
        <f t="shared" si="0"/>
        <v>56441.972999999998</v>
      </c>
      <c r="M9" s="146">
        <v>148223.913</v>
      </c>
      <c r="O9" s="78"/>
      <c r="P9" s="78"/>
      <c r="Q9" s="78"/>
    </row>
    <row r="10" spans="1:17">
      <c r="A10" s="54">
        <v>2006</v>
      </c>
      <c r="B10" s="144">
        <v>20109.5</v>
      </c>
      <c r="C10" s="144">
        <v>17397.963</v>
      </c>
      <c r="D10" s="144">
        <v>11975</v>
      </c>
      <c r="E10" s="144">
        <v>12512.762000000001</v>
      </c>
      <c r="F10" s="148">
        <v>9218.5830000000005</v>
      </c>
      <c r="G10" s="144">
        <v>6500</v>
      </c>
      <c r="H10" s="144">
        <v>4330</v>
      </c>
      <c r="I10" s="144">
        <v>3950.9879999999998</v>
      </c>
      <c r="J10" s="144">
        <v>4978.5640000000003</v>
      </c>
      <c r="K10" s="144">
        <v>2463.8240000000001</v>
      </c>
      <c r="L10" s="145">
        <f t="shared" si="0"/>
        <v>59796.285000000018</v>
      </c>
      <c r="M10" s="145">
        <v>153233.46900000001</v>
      </c>
      <c r="O10" s="78"/>
      <c r="P10" s="78"/>
      <c r="Q10" s="78"/>
    </row>
    <row r="11" spans="1:17">
      <c r="A11" s="50">
        <v>2007</v>
      </c>
      <c r="B11" s="142">
        <v>20878.008999999998</v>
      </c>
      <c r="C11" s="143">
        <v>18540.865000000002</v>
      </c>
      <c r="D11" s="143">
        <v>13500</v>
      </c>
      <c r="E11" s="143">
        <v>12474.487999999999</v>
      </c>
      <c r="F11" s="147">
        <v>9229.777</v>
      </c>
      <c r="G11" s="143">
        <v>6500</v>
      </c>
      <c r="H11" s="143">
        <v>4690</v>
      </c>
      <c r="I11" s="143">
        <v>4250</v>
      </c>
      <c r="J11" s="143">
        <v>4944</v>
      </c>
      <c r="K11" s="143">
        <v>2475.8220000000001</v>
      </c>
      <c r="L11" s="146">
        <f t="shared" si="0"/>
        <v>59164.167000000001</v>
      </c>
      <c r="M11" s="146">
        <v>156647.128</v>
      </c>
      <c r="O11" s="78"/>
      <c r="P11" s="78"/>
      <c r="Q11" s="78"/>
    </row>
    <row r="12" spans="1:17">
      <c r="A12" s="54">
        <v>2008</v>
      </c>
      <c r="B12" s="144">
        <v>22550</v>
      </c>
      <c r="C12" s="144">
        <v>18898.641</v>
      </c>
      <c r="D12" s="144">
        <v>14725</v>
      </c>
      <c r="E12" s="144">
        <v>12596.764999999999</v>
      </c>
      <c r="F12" s="148">
        <v>9888.4480000000003</v>
      </c>
      <c r="G12" s="144">
        <v>6179.5950000000003</v>
      </c>
      <c r="H12" s="144">
        <v>4975</v>
      </c>
      <c r="I12" s="144">
        <v>4538.4269999999997</v>
      </c>
      <c r="J12" s="144">
        <v>5030.5</v>
      </c>
      <c r="K12" s="144">
        <v>2310.1439999999998</v>
      </c>
      <c r="L12" s="145">
        <f t="shared" si="0"/>
        <v>60999.055000000008</v>
      </c>
      <c r="M12" s="145">
        <v>162691.57500000001</v>
      </c>
      <c r="O12" s="78"/>
      <c r="P12" s="78"/>
      <c r="Q12" s="78"/>
    </row>
    <row r="13" spans="1:17">
      <c r="A13" s="50">
        <v>2009</v>
      </c>
      <c r="B13" s="142">
        <v>24131.4</v>
      </c>
      <c r="C13" s="143">
        <v>17796.385999999999</v>
      </c>
      <c r="D13" s="143">
        <v>15000</v>
      </c>
      <c r="E13" s="143">
        <v>12199.022000000001</v>
      </c>
      <c r="F13" s="147">
        <v>9668.33</v>
      </c>
      <c r="G13" s="143">
        <v>5652.4</v>
      </c>
      <c r="H13" s="143">
        <v>5125</v>
      </c>
      <c r="I13" s="143">
        <v>4625</v>
      </c>
      <c r="J13" s="143">
        <v>5152.5349999999999</v>
      </c>
      <c r="K13" s="143">
        <v>2462.942</v>
      </c>
      <c r="L13" s="146">
        <f t="shared" si="0"/>
        <v>59353.563999999998</v>
      </c>
      <c r="M13" s="146">
        <v>161166.579</v>
      </c>
      <c r="O13" s="78"/>
      <c r="P13" s="78"/>
      <c r="Q13" s="78"/>
    </row>
    <row r="14" spans="1:17">
      <c r="A14" s="54">
        <v>2010</v>
      </c>
      <c r="B14" s="144">
        <v>22827</v>
      </c>
      <c r="C14" s="144">
        <v>19159.177</v>
      </c>
      <c r="D14" s="144">
        <v>14850</v>
      </c>
      <c r="E14" s="144">
        <v>13233.362999999999</v>
      </c>
      <c r="F14" s="148">
        <v>10173.901</v>
      </c>
      <c r="G14" s="144">
        <v>5761.1</v>
      </c>
      <c r="H14" s="144">
        <v>5275</v>
      </c>
      <c r="I14" s="144">
        <v>4715</v>
      </c>
      <c r="J14" s="144">
        <v>4545</v>
      </c>
      <c r="K14" s="144">
        <v>2661.5340000000001</v>
      </c>
      <c r="L14" s="145">
        <f t="shared" si="0"/>
        <v>60911.345000000016</v>
      </c>
      <c r="M14" s="145">
        <v>164112.42000000001</v>
      </c>
      <c r="O14" s="78"/>
      <c r="P14" s="78"/>
      <c r="Q14" s="78"/>
    </row>
    <row r="15" spans="1:17">
      <c r="A15" s="50">
        <v>2011</v>
      </c>
      <c r="B15" s="142">
        <v>23133</v>
      </c>
      <c r="C15" s="143">
        <v>19242.152999999998</v>
      </c>
      <c r="D15" s="143">
        <v>14795</v>
      </c>
      <c r="E15" s="143">
        <v>13297.540999999999</v>
      </c>
      <c r="F15" s="147">
        <v>10370.874</v>
      </c>
      <c r="G15" s="143">
        <v>5869.8</v>
      </c>
      <c r="H15" s="143">
        <v>5430</v>
      </c>
      <c r="I15" s="143">
        <v>4765</v>
      </c>
      <c r="J15" s="143">
        <v>4325</v>
      </c>
      <c r="K15" s="143">
        <v>2780.3820000000001</v>
      </c>
      <c r="L15" s="146">
        <f t="shared" si="0"/>
        <v>59311.874000000011</v>
      </c>
      <c r="M15" s="146">
        <v>163320.62400000001</v>
      </c>
      <c r="O15" s="78"/>
      <c r="P15" s="78"/>
      <c r="Q15" s="78"/>
    </row>
    <row r="16" spans="1:17">
      <c r="A16" s="59"/>
      <c r="B16" s="59"/>
      <c r="C16" s="60"/>
      <c r="D16" s="59"/>
      <c r="E16" s="59"/>
      <c r="F16" s="59"/>
      <c r="G16" s="59"/>
      <c r="H16" s="59"/>
      <c r="I16" s="59"/>
      <c r="J16" s="59"/>
    </row>
    <row r="17" spans="1:1">
      <c r="A17" s="40" t="s">
        <v>41</v>
      </c>
    </row>
    <row r="18" spans="1:1">
      <c r="A18" s="63" t="s">
        <v>63</v>
      </c>
    </row>
    <row r="19" spans="1:1" ht="16.2">
      <c r="A19" s="26" t="s">
        <v>151</v>
      </c>
    </row>
    <row r="20" spans="1:1">
      <c r="A20" s="26" t="s">
        <v>155</v>
      </c>
    </row>
    <row r="21" spans="1:1">
      <c r="A21" s="43" t="s">
        <v>145</v>
      </c>
    </row>
  </sheetData>
  <conditionalFormatting sqref="A6 A8 A10 A12">
    <cfRule type="cellIs" dxfId="6" priority="2" operator="equal">
      <formula>0</formula>
    </cfRule>
  </conditionalFormatting>
  <conditionalFormatting sqref="A14">
    <cfRule type="cellIs" dxfId="5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2" sqref="A2"/>
    </sheetView>
  </sheetViews>
  <sheetFormatPr baseColWidth="10" defaultColWidth="11.5546875" defaultRowHeight="14.4"/>
  <cols>
    <col min="1" max="1" width="11" style="2" customWidth="1"/>
    <col min="2" max="13" width="12.5546875" style="2" customWidth="1"/>
    <col min="14" max="14" width="11.5546875" style="2"/>
    <col min="15" max="15" width="14.109375" style="2" bestFit="1" customWidth="1"/>
    <col min="16" max="16384" width="11.5546875" style="2"/>
  </cols>
  <sheetData>
    <row r="1" spans="1:17" s="149" customFormat="1">
      <c r="A1" s="66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7" s="149" customFormat="1">
      <c r="A2" s="66" t="s">
        <v>288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7" s="149" customFormat="1">
      <c r="A3" s="66" t="s">
        <v>138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7" s="149" customFormat="1" ht="43.2">
      <c r="A4" s="115" t="s">
        <v>47</v>
      </c>
      <c r="B4" s="47" t="s">
        <v>202</v>
      </c>
      <c r="C4" s="47" t="s">
        <v>206</v>
      </c>
      <c r="D4" s="47" t="s">
        <v>209</v>
      </c>
      <c r="E4" s="47" t="s">
        <v>238</v>
      </c>
      <c r="F4" s="47" t="s">
        <v>222</v>
      </c>
      <c r="G4" s="47" t="s">
        <v>239</v>
      </c>
      <c r="H4" s="47" t="s">
        <v>240</v>
      </c>
      <c r="I4" s="47" t="s">
        <v>241</v>
      </c>
      <c r="J4" s="47" t="s">
        <v>242</v>
      </c>
      <c r="K4" s="47" t="s">
        <v>243</v>
      </c>
      <c r="L4" s="47" t="s">
        <v>217</v>
      </c>
      <c r="M4" s="115" t="s">
        <v>36</v>
      </c>
    </row>
    <row r="5" spans="1:17">
      <c r="A5" s="50">
        <v>2001</v>
      </c>
      <c r="B5" s="152">
        <v>1844.1690000000001</v>
      </c>
      <c r="C5" s="151">
        <v>1257.9349999999999</v>
      </c>
      <c r="D5" s="150">
        <v>1197.2940000000001</v>
      </c>
      <c r="E5" s="151">
        <v>1306.722</v>
      </c>
      <c r="F5" s="151">
        <v>6003.5950000000003</v>
      </c>
      <c r="G5" s="151">
        <v>978.42700000000002</v>
      </c>
      <c r="H5" s="150">
        <v>1230.953</v>
      </c>
      <c r="I5" s="151">
        <v>447.7</v>
      </c>
      <c r="J5" s="151">
        <v>1515.71</v>
      </c>
      <c r="K5" s="150">
        <v>435.54500000000002</v>
      </c>
      <c r="L5" s="151">
        <f t="shared" ref="L5:L15" si="0">M5-SUM(B5:K5)</f>
        <v>24932.949999999997</v>
      </c>
      <c r="M5" s="151">
        <v>41151</v>
      </c>
      <c r="O5" s="78"/>
      <c r="P5" s="78"/>
      <c r="Q5" s="78"/>
    </row>
    <row r="6" spans="1:17">
      <c r="A6" s="54">
        <v>2002</v>
      </c>
      <c r="B6" s="153">
        <v>2250.3029999999999</v>
      </c>
      <c r="C6" s="153">
        <v>1373.8920000000001</v>
      </c>
      <c r="D6" s="153">
        <v>1192.914</v>
      </c>
      <c r="E6" s="153">
        <v>1694.1279999999999</v>
      </c>
      <c r="F6" s="153">
        <v>5000.6109999999999</v>
      </c>
      <c r="G6" s="153">
        <v>1147.92</v>
      </c>
      <c r="H6" s="153">
        <v>1389.2360000000001</v>
      </c>
      <c r="I6" s="153">
        <v>395.66199999999998</v>
      </c>
      <c r="J6" s="153">
        <v>1516.818</v>
      </c>
      <c r="K6" s="153">
        <v>1130.1420000000001</v>
      </c>
      <c r="L6" s="153">
        <f t="shared" si="0"/>
        <v>25892.374</v>
      </c>
      <c r="M6" s="153">
        <v>42984</v>
      </c>
      <c r="O6" s="78"/>
      <c r="P6" s="78"/>
      <c r="Q6" s="78"/>
    </row>
    <row r="7" spans="1:17">
      <c r="A7" s="50">
        <v>2003</v>
      </c>
      <c r="B7" s="152">
        <v>2102.1080000000002</v>
      </c>
      <c r="C7" s="151">
        <v>1498.623</v>
      </c>
      <c r="D7" s="150">
        <v>784.01400000000001</v>
      </c>
      <c r="E7" s="151">
        <v>1897.047</v>
      </c>
      <c r="F7" s="151">
        <v>4948.46</v>
      </c>
      <c r="G7" s="151">
        <v>1060.5619999999999</v>
      </c>
      <c r="H7" s="150">
        <v>1470.04</v>
      </c>
      <c r="I7" s="151">
        <v>584.59500000000003</v>
      </c>
      <c r="J7" s="151">
        <v>1560.9390000000001</v>
      </c>
      <c r="K7" s="150">
        <v>1007.643</v>
      </c>
      <c r="L7" s="151">
        <f t="shared" si="0"/>
        <v>28308.969000000001</v>
      </c>
      <c r="M7" s="151">
        <v>45223</v>
      </c>
      <c r="O7" s="78"/>
      <c r="P7" s="78"/>
      <c r="Q7" s="78"/>
    </row>
    <row r="8" spans="1:17">
      <c r="A8" s="54">
        <v>2004</v>
      </c>
      <c r="B8" s="153">
        <v>2433.5940000000001</v>
      </c>
      <c r="C8" s="153">
        <v>1446.0740000000001</v>
      </c>
      <c r="D8" s="153">
        <v>1160.241</v>
      </c>
      <c r="E8" s="153">
        <v>1736.5989999999999</v>
      </c>
      <c r="F8" s="153">
        <v>3627.8670000000002</v>
      </c>
      <c r="G8" s="153">
        <v>1680.0029999999999</v>
      </c>
      <c r="H8" s="153">
        <v>1387.079</v>
      </c>
      <c r="I8" s="153">
        <v>898.56200000000001</v>
      </c>
      <c r="J8" s="153">
        <v>1597.2360000000001</v>
      </c>
      <c r="K8" s="153">
        <v>1247.9190000000001</v>
      </c>
      <c r="L8" s="153">
        <f t="shared" si="0"/>
        <v>28858.040999999994</v>
      </c>
      <c r="M8" s="153">
        <v>46073.214999999997</v>
      </c>
      <c r="O8" s="78"/>
      <c r="P8" s="78"/>
      <c r="Q8" s="78"/>
    </row>
    <row r="9" spans="1:17">
      <c r="A9" s="50">
        <v>2005</v>
      </c>
      <c r="B9" s="152">
        <v>2416.931</v>
      </c>
      <c r="C9" s="152">
        <v>2071.7420000000002</v>
      </c>
      <c r="D9" s="150">
        <v>1407.348</v>
      </c>
      <c r="E9" s="152">
        <v>2002.979</v>
      </c>
      <c r="F9" s="152">
        <v>3572.567</v>
      </c>
      <c r="G9" s="152">
        <v>1645.057</v>
      </c>
      <c r="H9" s="150">
        <v>1353.0060000000001</v>
      </c>
      <c r="I9" s="152">
        <v>702.53800000000001</v>
      </c>
      <c r="J9" s="152">
        <v>1623.4369999999999</v>
      </c>
      <c r="K9" s="150">
        <v>1022.92</v>
      </c>
      <c r="L9" s="152">
        <f t="shared" si="0"/>
        <v>30219.273999999998</v>
      </c>
      <c r="M9" s="152">
        <v>48037.798999999999</v>
      </c>
      <c r="O9" s="78"/>
      <c r="P9" s="78"/>
      <c r="Q9" s="78"/>
    </row>
    <row r="10" spans="1:17">
      <c r="A10" s="54">
        <v>2006</v>
      </c>
      <c r="B10" s="153">
        <v>2642.9209999999998</v>
      </c>
      <c r="C10" s="153">
        <v>2785.817</v>
      </c>
      <c r="D10" s="153">
        <v>1393.8820000000001</v>
      </c>
      <c r="E10" s="153">
        <v>1571.8710000000001</v>
      </c>
      <c r="F10" s="153">
        <v>2941.81</v>
      </c>
      <c r="G10" s="153">
        <v>1747.5250000000001</v>
      </c>
      <c r="H10" s="153">
        <v>1614.895</v>
      </c>
      <c r="I10" s="153">
        <v>1061.5550000000001</v>
      </c>
      <c r="J10" s="153">
        <v>1483.3409999999999</v>
      </c>
      <c r="K10" s="153">
        <v>1072.7470000000001</v>
      </c>
      <c r="L10" s="153">
        <f t="shared" si="0"/>
        <v>31428.573</v>
      </c>
      <c r="M10" s="153">
        <v>49744.936999999998</v>
      </c>
      <c r="O10" s="78"/>
      <c r="P10" s="78"/>
      <c r="Q10" s="78"/>
    </row>
    <row r="11" spans="1:17">
      <c r="A11" s="50">
        <v>2007</v>
      </c>
      <c r="B11" s="152">
        <v>3281.335</v>
      </c>
      <c r="C11" s="152">
        <v>1919.204</v>
      </c>
      <c r="D11" s="150">
        <v>1226.095</v>
      </c>
      <c r="E11" s="152">
        <v>3067.2350000000001</v>
      </c>
      <c r="F11" s="152">
        <v>3698.9209999999998</v>
      </c>
      <c r="G11" s="152">
        <v>1660.1469999999999</v>
      </c>
      <c r="H11" s="150">
        <v>1669.45</v>
      </c>
      <c r="I11" s="152">
        <v>697.09</v>
      </c>
      <c r="J11" s="152">
        <v>1515.2909999999999</v>
      </c>
      <c r="K11" s="150">
        <v>980.95799999999997</v>
      </c>
      <c r="L11" s="150">
        <f t="shared" si="0"/>
        <v>29268.119999999995</v>
      </c>
      <c r="M11" s="150">
        <v>48983.845999999998</v>
      </c>
      <c r="O11" s="78"/>
      <c r="P11" s="78"/>
      <c r="Q11" s="78"/>
    </row>
    <row r="12" spans="1:17">
      <c r="A12" s="54">
        <v>2008</v>
      </c>
      <c r="B12" s="153">
        <v>3505.0940000000001</v>
      </c>
      <c r="C12" s="153">
        <v>2621.5349999999999</v>
      </c>
      <c r="D12" s="153">
        <v>801.697</v>
      </c>
      <c r="E12" s="153">
        <v>1074.1130000000001</v>
      </c>
      <c r="F12" s="153">
        <v>2582.6999999999998</v>
      </c>
      <c r="G12" s="153">
        <v>1817.971</v>
      </c>
      <c r="H12" s="153">
        <v>1453.748</v>
      </c>
      <c r="I12" s="153">
        <v>1199.9770000000001</v>
      </c>
      <c r="J12" s="153">
        <v>1645.2190000000001</v>
      </c>
      <c r="K12" s="153">
        <v>1074.223</v>
      </c>
      <c r="L12" s="153">
        <f t="shared" si="0"/>
        <v>30661.538999999997</v>
      </c>
      <c r="M12" s="153">
        <v>48437.815999999999</v>
      </c>
      <c r="O12" s="78"/>
      <c r="P12" s="78"/>
      <c r="Q12" s="78"/>
    </row>
    <row r="13" spans="1:17">
      <c r="A13" s="50">
        <v>2009</v>
      </c>
      <c r="B13" s="152">
        <v>3246.634</v>
      </c>
      <c r="C13" s="152">
        <v>2570.317</v>
      </c>
      <c r="D13" s="150">
        <v>1077.31</v>
      </c>
      <c r="E13" s="152">
        <v>1905.258</v>
      </c>
      <c r="F13" s="152">
        <v>1533.268</v>
      </c>
      <c r="G13" s="152">
        <v>2100.6559999999999</v>
      </c>
      <c r="H13" s="150">
        <v>1527.528</v>
      </c>
      <c r="I13" s="152">
        <v>1486.56</v>
      </c>
      <c r="J13" s="152">
        <v>1651.046</v>
      </c>
      <c r="K13" s="150">
        <v>1064.114</v>
      </c>
      <c r="L13" s="150">
        <f t="shared" si="0"/>
        <v>31921.645000000004</v>
      </c>
      <c r="M13" s="150">
        <v>50084.336000000003</v>
      </c>
      <c r="O13" s="78"/>
      <c r="P13" s="78"/>
      <c r="Q13" s="78"/>
    </row>
    <row r="14" spans="1:17">
      <c r="A14" s="54">
        <v>2010</v>
      </c>
      <c r="B14" s="153">
        <v>3287.3409999999999</v>
      </c>
      <c r="C14" s="153">
        <v>3771.9389999999999</v>
      </c>
      <c r="D14" s="153">
        <v>1783.63</v>
      </c>
      <c r="E14" s="153">
        <v>2187.2620000000002</v>
      </c>
      <c r="F14" s="153">
        <v>2396.5509999999999</v>
      </c>
      <c r="G14" s="153">
        <v>1860.8130000000001</v>
      </c>
      <c r="H14" s="153">
        <v>1715.71</v>
      </c>
      <c r="I14" s="153">
        <v>1165.701</v>
      </c>
      <c r="J14" s="153">
        <v>1640.2909999999999</v>
      </c>
      <c r="K14" s="153">
        <v>1008.0359999999999</v>
      </c>
      <c r="L14" s="153">
        <f t="shared" si="0"/>
        <v>34691.365000000005</v>
      </c>
      <c r="M14" s="153">
        <v>55508.639000000003</v>
      </c>
      <c r="O14" s="78"/>
      <c r="P14" s="78"/>
      <c r="Q14" s="78"/>
    </row>
    <row r="15" spans="1:17">
      <c r="A15" s="50">
        <v>2011</v>
      </c>
      <c r="B15" s="152">
        <v>4726.3980000000001</v>
      </c>
      <c r="C15" s="152">
        <v>4468.0429999999997</v>
      </c>
      <c r="D15" s="150">
        <v>2950.52</v>
      </c>
      <c r="E15" s="152">
        <v>2687.19</v>
      </c>
      <c r="F15" s="152">
        <v>2601.9319999999998</v>
      </c>
      <c r="G15" s="152">
        <v>1939.9590000000001</v>
      </c>
      <c r="H15" s="150">
        <v>1799.136</v>
      </c>
      <c r="I15" s="152">
        <v>1675.605</v>
      </c>
      <c r="J15" s="152">
        <v>1647.0709999999999</v>
      </c>
      <c r="K15" s="150">
        <v>1583.242</v>
      </c>
      <c r="L15" s="150">
        <f t="shared" si="0"/>
        <v>28894.469000000008</v>
      </c>
      <c r="M15" s="150">
        <v>54973.565000000002</v>
      </c>
      <c r="O15" s="78"/>
      <c r="P15" s="78"/>
      <c r="Q15" s="78"/>
    </row>
    <row r="16" spans="1:17">
      <c r="A16" s="59"/>
      <c r="B16" s="59"/>
      <c r="C16" s="59"/>
      <c r="D16" s="60"/>
      <c r="E16" s="59"/>
      <c r="F16" s="59"/>
      <c r="G16" s="59"/>
      <c r="H16" s="59"/>
      <c r="I16" s="59"/>
      <c r="J16" s="59"/>
      <c r="Q16" s="78"/>
    </row>
    <row r="17" spans="1:8">
      <c r="A17" s="40" t="s">
        <v>41</v>
      </c>
    </row>
    <row r="18" spans="1:8">
      <c r="A18" s="63" t="s">
        <v>63</v>
      </c>
    </row>
    <row r="19" spans="1:8" ht="16.2">
      <c r="A19" s="26" t="s">
        <v>151</v>
      </c>
    </row>
    <row r="20" spans="1:8">
      <c r="A20" s="26" t="s">
        <v>156</v>
      </c>
    </row>
    <row r="21" spans="1:8">
      <c r="A21" s="43" t="s">
        <v>145</v>
      </c>
    </row>
    <row r="22" spans="1:8">
      <c r="B22" s="18"/>
      <c r="C22" s="18"/>
      <c r="D22" s="18"/>
      <c r="E22" s="18"/>
      <c r="F22" s="18"/>
      <c r="G22" s="18"/>
      <c r="H22" s="18"/>
    </row>
  </sheetData>
  <conditionalFormatting sqref="A6 A8 A10 A12">
    <cfRule type="cellIs" dxfId="4" priority="2" operator="equal">
      <formula>0</formula>
    </cfRule>
  </conditionalFormatting>
  <conditionalFormatting sqref="A14">
    <cfRule type="cellIs" dxfId="3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="90" zoomScaleNormal="90" workbookViewId="0">
      <pane ySplit="5" topLeftCell="A6" activePane="bottomLeft" state="frozen"/>
      <selection activeCell="B3" sqref="B3"/>
      <selection pane="bottomLeft"/>
    </sheetView>
  </sheetViews>
  <sheetFormatPr baseColWidth="10" defaultColWidth="11.5546875" defaultRowHeight="14.4"/>
  <cols>
    <col min="1" max="1" width="4.6640625" style="2" customWidth="1"/>
    <col min="2" max="2" width="31.88671875" style="2" customWidth="1"/>
    <col min="3" max="7" width="11.6640625" style="2" customWidth="1"/>
    <col min="8" max="16384" width="11.5546875" style="2"/>
  </cols>
  <sheetData>
    <row r="1" spans="1:7">
      <c r="A1" s="1" t="s">
        <v>0</v>
      </c>
      <c r="B1" s="6"/>
      <c r="C1" s="6"/>
      <c r="D1" s="6"/>
      <c r="E1" s="6"/>
      <c r="F1" s="6"/>
      <c r="G1" s="6"/>
    </row>
    <row r="2" spans="1:7">
      <c r="A2" s="1" t="s">
        <v>219</v>
      </c>
      <c r="B2" s="6"/>
      <c r="C2" s="6"/>
      <c r="D2" s="6"/>
      <c r="E2" s="6"/>
      <c r="F2" s="6"/>
      <c r="G2" s="6"/>
    </row>
    <row r="3" spans="1:7">
      <c r="A3" s="1" t="s">
        <v>24</v>
      </c>
      <c r="B3" s="6"/>
      <c r="C3" s="6"/>
      <c r="D3" s="6"/>
      <c r="E3" s="6"/>
      <c r="F3" s="6"/>
      <c r="G3" s="6"/>
    </row>
    <row r="4" spans="1:7">
      <c r="A4" s="212"/>
      <c r="B4" s="212"/>
      <c r="C4" s="7">
        <v>2011</v>
      </c>
      <c r="D4" s="8"/>
      <c r="E4" s="7">
        <v>2012</v>
      </c>
      <c r="F4" s="8"/>
      <c r="G4" s="9" t="s">
        <v>25</v>
      </c>
    </row>
    <row r="5" spans="1:7">
      <c r="A5" s="212"/>
      <c r="B5" s="212"/>
      <c r="C5" s="10" t="s">
        <v>26</v>
      </c>
      <c r="D5" s="11" t="s">
        <v>27</v>
      </c>
      <c r="E5" s="10" t="s">
        <v>26</v>
      </c>
      <c r="F5" s="11" t="s">
        <v>27</v>
      </c>
      <c r="G5" s="12" t="str">
        <f>RIGHT(C4,2)&amp;"/"&amp;RIGHT(E4,2)</f>
        <v>11/12</v>
      </c>
    </row>
    <row r="6" spans="1:7">
      <c r="A6" s="13" t="s">
        <v>28</v>
      </c>
      <c r="B6" s="14"/>
    </row>
    <row r="7" spans="1:7">
      <c r="A7" s="15" t="s">
        <v>29</v>
      </c>
      <c r="B7" s="15"/>
    </row>
    <row r="8" spans="1:7">
      <c r="A8" s="16"/>
      <c r="B8" s="17" t="s">
        <v>30</v>
      </c>
      <c r="C8" s="18">
        <v>2139973.3481969209</v>
      </c>
      <c r="D8" s="19">
        <f>C8/+C$10</f>
        <v>0.91452304089588854</v>
      </c>
      <c r="E8" s="18">
        <v>1944026.36471706</v>
      </c>
      <c r="F8" s="19">
        <f>E8/+E$10</f>
        <v>0.88498387889544872</v>
      </c>
      <c r="G8" s="19">
        <f>E8/C8-1</f>
        <v>-9.1565151334693118E-2</v>
      </c>
    </row>
    <row r="9" spans="1:7" ht="16.2">
      <c r="A9" s="16"/>
      <c r="B9" s="17" t="s">
        <v>31</v>
      </c>
      <c r="C9" s="18">
        <v>200015.09660000005</v>
      </c>
      <c r="D9" s="19">
        <f>C9/+C$10</f>
        <v>8.5476959104111572E-2</v>
      </c>
      <c r="E9" s="18">
        <v>252653.61000000019</v>
      </c>
      <c r="F9" s="19">
        <f>E9/+E$10</f>
        <v>0.11501612110455135</v>
      </c>
      <c r="G9" s="19">
        <f>E9/C9-1</f>
        <v>0.26317270193494058</v>
      </c>
    </row>
    <row r="10" spans="1:7">
      <c r="A10" s="20"/>
      <c r="B10" s="21" t="s">
        <v>32</v>
      </c>
      <c r="C10" s="22">
        <f>SUM(C8:C9)</f>
        <v>2339988.4447969208</v>
      </c>
      <c r="D10" s="23">
        <f>C10/+C$10</f>
        <v>1</v>
      </c>
      <c r="E10" s="22">
        <f>SUM(E8:E9)</f>
        <v>2196679.9747170601</v>
      </c>
      <c r="F10" s="23">
        <f>E10/+E$10</f>
        <v>1</v>
      </c>
      <c r="G10" s="24">
        <f>E10/C10-1</f>
        <v>-6.1243238358084207E-2</v>
      </c>
    </row>
    <row r="11" spans="1:7">
      <c r="A11" s="15" t="s">
        <v>33</v>
      </c>
      <c r="B11" s="25"/>
      <c r="C11" s="18"/>
    </row>
    <row r="12" spans="1:7">
      <c r="A12" s="15" t="s">
        <v>34</v>
      </c>
      <c r="B12" s="15"/>
      <c r="C12" s="18"/>
    </row>
    <row r="13" spans="1:7">
      <c r="A13" s="26"/>
      <c r="B13" s="17" t="s">
        <v>30</v>
      </c>
      <c r="C13" s="27">
        <v>1292568.891788814</v>
      </c>
      <c r="D13" s="19">
        <f>C13/+C$15</f>
        <v>0.91950369895014417</v>
      </c>
      <c r="E13" s="18">
        <v>1308587.9059885268</v>
      </c>
      <c r="F13" s="19">
        <f>E13/+E$15</f>
        <v>0.9196632989417447</v>
      </c>
      <c r="G13" s="19">
        <f>E13/C13-1</f>
        <v>1.2393160860883601E-2</v>
      </c>
    </row>
    <row r="14" spans="1:7" ht="16.2">
      <c r="A14" s="26"/>
      <c r="B14" s="17" t="s">
        <v>35</v>
      </c>
      <c r="C14" s="27">
        <v>113155.62379999983</v>
      </c>
      <c r="D14" s="19">
        <f>C14/+C$15</f>
        <v>8.0496301049855765E-2</v>
      </c>
      <c r="E14" s="18">
        <v>114311.00440000009</v>
      </c>
      <c r="F14" s="19">
        <f>E14/+E$15</f>
        <v>8.0336701058255161E-2</v>
      </c>
      <c r="G14" s="19">
        <f>E14/C14-1</f>
        <v>1.0210545098866541E-2</v>
      </c>
    </row>
    <row r="15" spans="1:7">
      <c r="A15" s="28"/>
      <c r="B15" s="29" t="s">
        <v>36</v>
      </c>
      <c r="C15" s="30">
        <f>SUM(C13:C14)</f>
        <v>1405724.5155888139</v>
      </c>
      <c r="D15" s="31">
        <f>C15/+C$15</f>
        <v>1</v>
      </c>
      <c r="E15" s="30">
        <f>SUM(E13:E14)</f>
        <v>1422898.910388527</v>
      </c>
      <c r="F15" s="31">
        <f>E15/+E$15</f>
        <v>1</v>
      </c>
      <c r="G15" s="32">
        <f>E15/C15-1</f>
        <v>1.2217468365428141E-2</v>
      </c>
    </row>
    <row r="16" spans="1:7">
      <c r="A16" s="15" t="s">
        <v>37</v>
      </c>
      <c r="B16" s="15"/>
      <c r="C16" s="18"/>
    </row>
    <row r="17" spans="1:9">
      <c r="A17" s="26"/>
      <c r="B17" s="17" t="s">
        <v>30</v>
      </c>
      <c r="C17" s="18">
        <v>187601.77543940305</v>
      </c>
      <c r="D17" s="19">
        <f>C17/+C$19</f>
        <v>0.99710443824085926</v>
      </c>
      <c r="E17" s="18">
        <v>326794.02433993632</v>
      </c>
      <c r="F17" s="19">
        <f>E17/+E$19</f>
        <v>0.9999992349927167</v>
      </c>
      <c r="G17" s="19">
        <f>E17/C17-1</f>
        <v>0.74195592538778254</v>
      </c>
    </row>
    <row r="18" spans="1:9">
      <c r="A18" s="26"/>
      <c r="B18" s="17" t="s">
        <v>38</v>
      </c>
      <c r="C18" s="18">
        <v>544.79000000000008</v>
      </c>
      <c r="D18" s="19">
        <f>C18/+C$19</f>
        <v>2.8955617591407069E-3</v>
      </c>
      <c r="E18" s="18">
        <v>0.25</v>
      </c>
      <c r="F18" s="19">
        <f>E18/+E$19</f>
        <v>7.6500728326698355E-7</v>
      </c>
      <c r="G18" s="19">
        <f>E18/C18-1</f>
        <v>-0.99954110758273829</v>
      </c>
    </row>
    <row r="19" spans="1:9">
      <c r="A19" s="33"/>
      <c r="B19" s="29" t="s">
        <v>36</v>
      </c>
      <c r="C19" s="30">
        <f>SUM(C17:C18)</f>
        <v>188146.56543940306</v>
      </c>
      <c r="D19" s="31">
        <f>C19/+C$19</f>
        <v>1</v>
      </c>
      <c r="E19" s="30">
        <f>SUM(E17:E18)</f>
        <v>326794.27433993632</v>
      </c>
      <c r="F19" s="31">
        <f>E19/+E$19</f>
        <v>1</v>
      </c>
      <c r="G19" s="32">
        <f>E19/C19-1</f>
        <v>0.73691331317545616</v>
      </c>
    </row>
    <row r="20" spans="1:9">
      <c r="A20" s="15" t="s">
        <v>39</v>
      </c>
      <c r="B20" s="15"/>
      <c r="C20" s="18"/>
    </row>
    <row r="21" spans="1:9">
      <c r="A21" s="26"/>
      <c r="B21" s="17" t="s">
        <v>30</v>
      </c>
      <c r="C21" s="18">
        <f>C13+C17</f>
        <v>1480170.667228217</v>
      </c>
      <c r="D21" s="19">
        <f>C21/+C$23</f>
        <v>0.9286639834592828</v>
      </c>
      <c r="E21" s="18">
        <f>E13+E17</f>
        <v>1635381.9303284632</v>
      </c>
      <c r="F21" s="19">
        <f>E21/+E$23</f>
        <v>0.93466782896697398</v>
      </c>
      <c r="G21" s="19">
        <f>E21/C21-1</f>
        <v>0.10486038301981515</v>
      </c>
    </row>
    <row r="22" spans="1:9">
      <c r="A22" s="26"/>
      <c r="B22" s="17" t="s">
        <v>38</v>
      </c>
      <c r="C22" s="18">
        <f>C14+C18</f>
        <v>113700.41379999982</v>
      </c>
      <c r="D22" s="19">
        <f>C22/+C$23</f>
        <v>7.1336016540717292E-2</v>
      </c>
      <c r="E22" s="18">
        <f>E14+E18</f>
        <v>114311.25440000009</v>
      </c>
      <c r="F22" s="19">
        <f>E22/+E$23</f>
        <v>6.5332171033026104E-2</v>
      </c>
      <c r="G22" s="19">
        <f>E22/C22-1</f>
        <v>5.3723691900959825E-3</v>
      </c>
      <c r="I22"/>
    </row>
    <row r="23" spans="1:9">
      <c r="A23" s="34"/>
      <c r="B23" s="34" t="s">
        <v>36</v>
      </c>
      <c r="C23" s="22">
        <f>SUM(C21:C22)</f>
        <v>1593871.0810282168</v>
      </c>
      <c r="D23" s="35">
        <f>C23/+C$23</f>
        <v>1</v>
      </c>
      <c r="E23" s="22">
        <f>SUM(E21:E22)</f>
        <v>1749693.1847284632</v>
      </c>
      <c r="F23" s="35">
        <f>E23/+E$23</f>
        <v>1</v>
      </c>
      <c r="G23" s="24">
        <f>E23/C23-1</f>
        <v>9.7763304419655084E-2</v>
      </c>
      <c r="I23"/>
    </row>
    <row r="24" spans="1:9">
      <c r="A24" s="15" t="s">
        <v>40</v>
      </c>
      <c r="B24" s="15"/>
      <c r="C24" s="18"/>
    </row>
    <row r="25" spans="1:9" s="39" customFormat="1">
      <c r="A25" s="36"/>
      <c r="B25" s="17" t="s">
        <v>30</v>
      </c>
      <c r="C25" s="37">
        <v>824973.84468046611</v>
      </c>
      <c r="D25" s="38">
        <f>C25/$C$27</f>
        <v>0.87573564979763907</v>
      </c>
      <c r="E25" s="37">
        <v>602562.99399129604</v>
      </c>
      <c r="F25" s="38">
        <f>E25/$E$27</f>
        <v>0.79550293787906468</v>
      </c>
      <c r="G25" s="38">
        <f>E25/C25-1</f>
        <v>-0.2695974570870372</v>
      </c>
    </row>
    <row r="26" spans="1:9" s="39" customFormat="1">
      <c r="A26" s="36"/>
      <c r="B26" s="17" t="s">
        <v>38</v>
      </c>
      <c r="C26" s="37">
        <v>117061.39720000001</v>
      </c>
      <c r="D26" s="38">
        <f>C26/$C$27</f>
        <v>0.12426435020236092</v>
      </c>
      <c r="E26" s="37">
        <v>154898.68879999995</v>
      </c>
      <c r="F26" s="38">
        <f>E26/$E$27</f>
        <v>0.20449706212093546</v>
      </c>
      <c r="G26" s="38">
        <f t="shared" ref="G26" si="0">E26/C26-1</f>
        <v>0.32322603783170911</v>
      </c>
    </row>
    <row r="27" spans="1:9">
      <c r="A27" s="34"/>
      <c r="B27" s="34" t="s">
        <v>36</v>
      </c>
      <c r="C27" s="22">
        <f>SUM(C25:C26)</f>
        <v>942035.24188046611</v>
      </c>
      <c r="D27" s="35">
        <f>C27/C27</f>
        <v>1</v>
      </c>
      <c r="E27" s="22">
        <f>SUM(E25:E26)</f>
        <v>757461.68279129593</v>
      </c>
      <c r="F27" s="35">
        <f>E27/E27</f>
        <v>1</v>
      </c>
      <c r="G27" s="24">
        <f>IFERROR((E27/C27-1),"")</f>
        <v>-0.19593063070626671</v>
      </c>
    </row>
    <row r="28" spans="1:9">
      <c r="C28" s="18"/>
      <c r="I28" s="18"/>
    </row>
    <row r="29" spans="1:9">
      <c r="A29" s="40" t="s">
        <v>41</v>
      </c>
      <c r="C29" s="18"/>
    </row>
    <row r="30" spans="1:9">
      <c r="A30" s="15" t="s">
        <v>42</v>
      </c>
    </row>
    <row r="31" spans="1:9" ht="16.2">
      <c r="A31" s="26" t="s">
        <v>43</v>
      </c>
    </row>
    <row r="32" spans="1:9" ht="16.2">
      <c r="A32" s="41" t="s">
        <v>44</v>
      </c>
    </row>
    <row r="33" spans="1:2">
      <c r="A33" s="42" t="s">
        <v>45</v>
      </c>
    </row>
    <row r="34" spans="1:2">
      <c r="A34" s="43" t="s">
        <v>46</v>
      </c>
      <c r="B34" s="44"/>
    </row>
  </sheetData>
  <mergeCells count="2">
    <mergeCell ref="A4:A5"/>
    <mergeCell ref="B4:B5"/>
  </mergeCells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2" sqref="A2"/>
    </sheetView>
  </sheetViews>
  <sheetFormatPr baseColWidth="10" defaultColWidth="11.5546875" defaultRowHeight="14.4"/>
  <cols>
    <col min="1" max="1" width="15" style="2" customWidth="1"/>
    <col min="2" max="6" width="12" style="2" bestFit="1" customWidth="1"/>
    <col min="7" max="7" width="12" style="2" customWidth="1"/>
    <col min="8" max="8" width="12" style="2" bestFit="1" customWidth="1"/>
    <col min="9" max="13" width="11.5546875" style="2"/>
    <col min="14" max="27" width="11.5546875" style="78"/>
    <col min="28" max="16384" width="11.5546875" style="2"/>
  </cols>
  <sheetData>
    <row r="1" spans="1:17">
      <c r="A1" s="66" t="s">
        <v>18</v>
      </c>
      <c r="B1" s="81"/>
      <c r="C1" s="81"/>
      <c r="D1" s="81"/>
      <c r="E1" s="81"/>
      <c r="F1" s="81"/>
      <c r="G1" s="81"/>
      <c r="H1" s="81"/>
      <c r="I1" s="81"/>
      <c r="J1" s="6"/>
      <c r="K1" s="6"/>
      <c r="L1" s="6"/>
      <c r="M1" s="6"/>
    </row>
    <row r="2" spans="1:17">
      <c r="A2" s="66" t="s">
        <v>289</v>
      </c>
      <c r="B2" s="81"/>
      <c r="C2" s="81"/>
      <c r="D2" s="81"/>
      <c r="E2" s="81"/>
      <c r="F2" s="81"/>
      <c r="G2" s="81"/>
      <c r="H2" s="81"/>
      <c r="I2" s="81"/>
      <c r="J2" s="6"/>
      <c r="K2" s="6"/>
      <c r="L2" s="6"/>
      <c r="M2" s="6"/>
    </row>
    <row r="3" spans="1:17">
      <c r="A3" s="66" t="s">
        <v>138</v>
      </c>
      <c r="B3" s="81"/>
      <c r="C3" s="81"/>
      <c r="D3" s="81"/>
      <c r="E3" s="81"/>
      <c r="F3" s="81"/>
      <c r="G3" s="81"/>
      <c r="H3" s="81"/>
      <c r="I3" s="81"/>
      <c r="J3" s="6"/>
      <c r="K3" s="6"/>
      <c r="L3" s="6"/>
      <c r="M3" s="6"/>
    </row>
    <row r="4" spans="1:17">
      <c r="A4" s="115" t="s">
        <v>62</v>
      </c>
      <c r="B4" s="115" t="s">
        <v>157</v>
      </c>
      <c r="C4" s="115" t="s">
        <v>158</v>
      </c>
      <c r="D4" s="115" t="s">
        <v>159</v>
      </c>
      <c r="E4" s="115" t="s">
        <v>160</v>
      </c>
      <c r="F4" s="115" t="s">
        <v>161</v>
      </c>
      <c r="G4" s="115" t="s">
        <v>162</v>
      </c>
      <c r="H4" s="115" t="s">
        <v>163</v>
      </c>
      <c r="I4" s="115" t="s">
        <v>164</v>
      </c>
      <c r="J4" s="115" t="s">
        <v>165</v>
      </c>
      <c r="K4" s="115" t="s">
        <v>166</v>
      </c>
      <c r="L4" s="115" t="s">
        <v>167</v>
      </c>
      <c r="M4" s="115" t="s">
        <v>168</v>
      </c>
    </row>
    <row r="5" spans="1:17">
      <c r="A5" s="154" t="s">
        <v>169</v>
      </c>
      <c r="B5" s="154">
        <v>45.283000000000001</v>
      </c>
      <c r="C5" s="154">
        <v>45.280999999999999</v>
      </c>
      <c r="D5" s="154">
        <v>45.280999999999999</v>
      </c>
      <c r="E5" s="154">
        <v>54.170999999999999</v>
      </c>
      <c r="F5" s="154">
        <v>77.257999999999996</v>
      </c>
      <c r="G5" s="154">
        <v>55.112000000000002</v>
      </c>
      <c r="H5" s="154">
        <v>45.280999999999999</v>
      </c>
      <c r="I5" s="154">
        <v>45.280999999999999</v>
      </c>
      <c r="J5" s="154">
        <v>73.789000000000001</v>
      </c>
      <c r="K5" s="154">
        <v>45.280999999999999</v>
      </c>
      <c r="L5" s="154">
        <v>70.215000000000003</v>
      </c>
      <c r="M5" s="154">
        <v>46.154000000000003</v>
      </c>
    </row>
    <row r="6" spans="1:17">
      <c r="A6" s="155" t="s">
        <v>170</v>
      </c>
      <c r="B6" s="155">
        <v>87.408000000000001</v>
      </c>
      <c r="C6" s="155">
        <v>87.402000000000001</v>
      </c>
      <c r="D6" s="155">
        <v>87.402000000000001</v>
      </c>
      <c r="E6" s="155">
        <v>104.56100000000001</v>
      </c>
      <c r="F6" s="155">
        <v>149.126</v>
      </c>
      <c r="G6" s="155">
        <v>106.378</v>
      </c>
      <c r="H6" s="155">
        <v>87.402000000000001</v>
      </c>
      <c r="I6" s="155">
        <v>87.402000000000001</v>
      </c>
      <c r="J6" s="155">
        <v>142.428</v>
      </c>
      <c r="K6" s="155">
        <v>87.402000000000001</v>
      </c>
      <c r="L6" s="155">
        <v>135.53</v>
      </c>
      <c r="M6" s="155">
        <v>89.087000000000003</v>
      </c>
    </row>
    <row r="7" spans="1:17">
      <c r="A7" s="154" t="s">
        <v>171</v>
      </c>
      <c r="B7" s="154">
        <v>11.584</v>
      </c>
      <c r="C7" s="154">
        <v>11.583</v>
      </c>
      <c r="D7" s="154">
        <v>11.583</v>
      </c>
      <c r="E7" s="154">
        <v>13.856999999999999</v>
      </c>
      <c r="F7" s="154">
        <v>19.763999999999999</v>
      </c>
      <c r="G7" s="154">
        <v>14.098000000000001</v>
      </c>
      <c r="H7" s="154">
        <v>11.583</v>
      </c>
      <c r="I7" s="154">
        <v>11.583</v>
      </c>
      <c r="J7" s="154">
        <v>18.876000000000001</v>
      </c>
      <c r="K7" s="154">
        <v>11.583</v>
      </c>
      <c r="L7" s="154">
        <v>17.962</v>
      </c>
      <c r="M7" s="154">
        <v>11.807</v>
      </c>
    </row>
    <row r="8" spans="1:17">
      <c r="A8" s="155" t="s">
        <v>129</v>
      </c>
      <c r="B8" s="155">
        <v>8.4250000000000007</v>
      </c>
      <c r="C8" s="155">
        <v>8.4239999999999995</v>
      </c>
      <c r="D8" s="155">
        <v>8.4239999999999995</v>
      </c>
      <c r="E8" s="155">
        <v>10.077999999999999</v>
      </c>
      <c r="F8" s="155">
        <v>14.374000000000001</v>
      </c>
      <c r="G8" s="155">
        <v>10.253</v>
      </c>
      <c r="H8" s="155">
        <v>8.4239999999999995</v>
      </c>
      <c r="I8" s="155">
        <v>8.4239999999999995</v>
      </c>
      <c r="J8" s="155">
        <v>13.728</v>
      </c>
      <c r="K8" s="155">
        <v>8.4239999999999995</v>
      </c>
      <c r="L8" s="155">
        <v>13.063000000000001</v>
      </c>
      <c r="M8" s="155">
        <v>8.5869999999999997</v>
      </c>
    </row>
    <row r="9" spans="1:17">
      <c r="A9" s="154" t="s">
        <v>172</v>
      </c>
      <c r="B9" s="154">
        <v>152.69999999999999</v>
      </c>
      <c r="C9" s="154">
        <v>152.691</v>
      </c>
      <c r="D9" s="154">
        <v>152.691</v>
      </c>
      <c r="E9" s="154">
        <v>182.66800000000001</v>
      </c>
      <c r="F9" s="154">
        <v>260.52100000000002</v>
      </c>
      <c r="G9" s="154">
        <v>185.84100000000001</v>
      </c>
      <c r="H9" s="154">
        <v>152.691</v>
      </c>
      <c r="I9" s="154">
        <v>152.691</v>
      </c>
      <c r="J9" s="154">
        <v>248.822</v>
      </c>
      <c r="K9" s="154">
        <v>152.691</v>
      </c>
      <c r="L9" s="154">
        <v>236.77</v>
      </c>
      <c r="M9" s="154">
        <v>155.63399999999999</v>
      </c>
    </row>
    <row r="10" spans="1:17">
      <c r="A10" s="156" t="s">
        <v>136</v>
      </c>
      <c r="B10" s="156">
        <v>25.274000000000001</v>
      </c>
      <c r="C10" s="156">
        <v>25.273</v>
      </c>
      <c r="D10" s="156">
        <v>25.273</v>
      </c>
      <c r="E10" s="156">
        <v>30.234999999999999</v>
      </c>
      <c r="F10" s="156">
        <v>43.121000000000002</v>
      </c>
      <c r="G10" s="156">
        <v>30.76</v>
      </c>
      <c r="H10" s="156">
        <v>25.273</v>
      </c>
      <c r="I10" s="156">
        <v>25.273</v>
      </c>
      <c r="J10" s="156">
        <v>41.183999999999997</v>
      </c>
      <c r="K10" s="156">
        <v>25.273</v>
      </c>
      <c r="L10" s="156">
        <v>39.19</v>
      </c>
      <c r="M10" s="156">
        <v>25.76</v>
      </c>
    </row>
    <row r="11" spans="1:17">
      <c r="A11" s="154" t="s">
        <v>173</v>
      </c>
      <c r="B11" s="157">
        <v>15.797000000000001</v>
      </c>
      <c r="C11" s="154">
        <v>15.795999999999999</v>
      </c>
      <c r="D11" s="154">
        <v>15.795999999999999</v>
      </c>
      <c r="E11" s="154">
        <v>15.795999999999999</v>
      </c>
      <c r="F11" s="154">
        <v>26.95</v>
      </c>
      <c r="G11" s="154">
        <v>19.225000000000001</v>
      </c>
      <c r="H11" s="154">
        <v>15.795999999999999</v>
      </c>
      <c r="I11" s="154">
        <v>15.795999999999999</v>
      </c>
      <c r="J11" s="154">
        <v>25.741</v>
      </c>
      <c r="K11" s="154">
        <v>15.795999999999999</v>
      </c>
      <c r="L11" s="154">
        <v>24.492999999999999</v>
      </c>
      <c r="M11" s="154">
        <v>16.100000000000001</v>
      </c>
      <c r="N11" s="94"/>
      <c r="O11" s="94"/>
    </row>
    <row r="12" spans="1:17">
      <c r="A12" s="155" t="s">
        <v>131</v>
      </c>
      <c r="B12" s="158">
        <v>11.584</v>
      </c>
      <c r="C12" s="155">
        <v>11.583</v>
      </c>
      <c r="D12" s="155">
        <v>11.583</v>
      </c>
      <c r="E12" s="155">
        <v>13.856999999999999</v>
      </c>
      <c r="F12" s="155">
        <v>19.763999999999999</v>
      </c>
      <c r="G12" s="155">
        <v>14.098000000000001</v>
      </c>
      <c r="H12" s="155">
        <v>11.583</v>
      </c>
      <c r="I12" s="155">
        <v>11.583</v>
      </c>
      <c r="J12" s="155">
        <v>18.876000000000001</v>
      </c>
      <c r="K12" s="155">
        <v>11.583</v>
      </c>
      <c r="L12" s="155">
        <v>17.962</v>
      </c>
      <c r="M12" s="155">
        <v>11.807</v>
      </c>
      <c r="P12" s="94"/>
      <c r="Q12" s="94"/>
    </row>
    <row r="13" spans="1:17">
      <c r="A13" s="154" t="s">
        <v>174</v>
      </c>
      <c r="B13" s="157">
        <v>27.381</v>
      </c>
      <c r="C13" s="154">
        <v>27.379000000000001</v>
      </c>
      <c r="D13" s="154">
        <v>27.379000000000001</v>
      </c>
      <c r="E13" s="154">
        <v>32.753999999999998</v>
      </c>
      <c r="F13" s="154">
        <v>46.713999999999999</v>
      </c>
      <c r="G13" s="154">
        <v>33.323</v>
      </c>
      <c r="H13" s="154">
        <v>27.379000000000001</v>
      </c>
      <c r="I13" s="154">
        <v>27.379000000000001</v>
      </c>
      <c r="J13" s="154">
        <v>44.616999999999997</v>
      </c>
      <c r="K13" s="154">
        <v>27.379000000000001</v>
      </c>
      <c r="L13" s="154">
        <v>42.454999999999998</v>
      </c>
      <c r="M13" s="154">
        <v>27.907</v>
      </c>
    </row>
    <row r="14" spans="1:17">
      <c r="A14" s="155" t="s">
        <v>175</v>
      </c>
      <c r="B14" s="155">
        <v>9.4779999999999998</v>
      </c>
      <c r="C14" s="155">
        <v>9.4770000000000003</v>
      </c>
      <c r="D14" s="155">
        <v>9.4770000000000003</v>
      </c>
      <c r="E14" s="155">
        <v>11.337999999999999</v>
      </c>
      <c r="F14" s="155">
        <v>12.933999999999999</v>
      </c>
      <c r="G14" s="155">
        <v>11.535</v>
      </c>
      <c r="H14" s="155">
        <v>9.4770000000000003</v>
      </c>
      <c r="I14" s="155">
        <v>9.4770000000000003</v>
      </c>
      <c r="J14" s="155">
        <v>0</v>
      </c>
      <c r="K14" s="155">
        <v>9.4770000000000003</v>
      </c>
      <c r="L14" s="155">
        <v>0</v>
      </c>
      <c r="M14" s="155">
        <v>9.66</v>
      </c>
    </row>
    <row r="15" spans="1:17">
      <c r="A15" s="154" t="s">
        <v>176</v>
      </c>
      <c r="B15" s="154">
        <v>142.16900000000001</v>
      </c>
      <c r="C15" s="154">
        <v>142.16</v>
      </c>
      <c r="D15" s="154">
        <v>142.16</v>
      </c>
      <c r="E15" s="154">
        <v>142.16</v>
      </c>
      <c r="F15" s="154">
        <v>224.012</v>
      </c>
      <c r="G15" s="159">
        <v>173.02500000000001</v>
      </c>
      <c r="H15" s="154">
        <v>142.16</v>
      </c>
      <c r="I15" s="154">
        <v>142.16</v>
      </c>
      <c r="J15" s="154">
        <v>178.43700000000001</v>
      </c>
      <c r="K15" s="154">
        <v>142.16</v>
      </c>
      <c r="L15" s="154">
        <v>220.441</v>
      </c>
      <c r="M15" s="154">
        <v>144.90100000000001</v>
      </c>
    </row>
    <row r="16" spans="1:17">
      <c r="A16" s="155" t="s">
        <v>177</v>
      </c>
      <c r="B16" s="158">
        <v>50.548999999999999</v>
      </c>
      <c r="C16" s="155">
        <v>50.545999999999999</v>
      </c>
      <c r="D16" s="155">
        <v>50.545999999999999</v>
      </c>
      <c r="E16" s="155">
        <v>60.469000000000001</v>
      </c>
      <c r="F16" s="155">
        <v>86.242000000000004</v>
      </c>
      <c r="G16" s="155">
        <v>61.52</v>
      </c>
      <c r="H16" s="155">
        <v>50.545999999999999</v>
      </c>
      <c r="I16" s="155">
        <v>50.545999999999999</v>
      </c>
      <c r="J16" s="155">
        <v>82.367999999999995</v>
      </c>
      <c r="K16" s="155">
        <v>50.545999999999999</v>
      </c>
      <c r="L16" s="155">
        <v>78.378</v>
      </c>
      <c r="M16" s="155">
        <v>51.52</v>
      </c>
    </row>
    <row r="17" spans="1:15">
      <c r="A17" s="154" t="s">
        <v>178</v>
      </c>
      <c r="B17" s="157">
        <v>12.637</v>
      </c>
      <c r="C17" s="154">
        <v>12.635999999999999</v>
      </c>
      <c r="D17" s="154">
        <v>12.635999999999999</v>
      </c>
      <c r="E17" s="154">
        <v>15.117000000000001</v>
      </c>
      <c r="F17" s="154">
        <v>21.56</v>
      </c>
      <c r="G17" s="154">
        <v>15.38</v>
      </c>
      <c r="H17" s="154">
        <v>12.635999999999999</v>
      </c>
      <c r="I17" s="154">
        <v>12.635999999999999</v>
      </c>
      <c r="J17" s="154">
        <v>20.591999999999999</v>
      </c>
      <c r="K17" s="154">
        <v>12.635999999999999</v>
      </c>
      <c r="L17" s="154">
        <v>19.594000000000001</v>
      </c>
      <c r="M17" s="154">
        <v>12.88</v>
      </c>
    </row>
    <row r="18" spans="1:15">
      <c r="A18" s="155" t="s">
        <v>179</v>
      </c>
      <c r="B18" s="158">
        <v>10.531000000000001</v>
      </c>
      <c r="C18" s="155">
        <v>10.53</v>
      </c>
      <c r="D18" s="155">
        <v>10.53</v>
      </c>
      <c r="E18" s="155">
        <v>12.597</v>
      </c>
      <c r="F18" s="155">
        <v>17.966999999999999</v>
      </c>
      <c r="G18" s="155">
        <v>12.817</v>
      </c>
      <c r="H18" s="155">
        <v>10.53</v>
      </c>
      <c r="I18" s="155">
        <v>10.53</v>
      </c>
      <c r="J18" s="155">
        <v>17.16</v>
      </c>
      <c r="K18" s="155">
        <v>10.53</v>
      </c>
      <c r="L18" s="155">
        <v>16.329000000000001</v>
      </c>
      <c r="M18" s="155">
        <v>10.733000000000001</v>
      </c>
      <c r="N18" s="94"/>
      <c r="O18" s="94"/>
    </row>
    <row r="19" spans="1:15">
      <c r="A19" s="154" t="s">
        <v>180</v>
      </c>
      <c r="B19" s="157">
        <v>11.584</v>
      </c>
      <c r="C19" s="154">
        <v>11.583</v>
      </c>
      <c r="D19" s="154">
        <v>11.583</v>
      </c>
      <c r="E19" s="154">
        <v>2.95</v>
      </c>
      <c r="F19" s="154">
        <v>19.763999999999999</v>
      </c>
      <c r="G19" s="154">
        <v>14.098000000000001</v>
      </c>
      <c r="H19" s="154">
        <v>11.583</v>
      </c>
      <c r="I19" s="154">
        <v>11.583</v>
      </c>
      <c r="J19" s="154">
        <v>18.876000000000001</v>
      </c>
      <c r="K19" s="154">
        <v>11.583</v>
      </c>
      <c r="L19" s="154">
        <v>4</v>
      </c>
      <c r="M19" s="154">
        <v>11.807</v>
      </c>
    </row>
    <row r="20" spans="1:15">
      <c r="A20" s="155" t="s">
        <v>181</v>
      </c>
      <c r="B20" s="158">
        <v>10.531000000000001</v>
      </c>
      <c r="C20" s="155">
        <v>10.53</v>
      </c>
      <c r="D20" s="155">
        <v>10.53</v>
      </c>
      <c r="E20" s="155">
        <v>10.53</v>
      </c>
      <c r="F20" s="155">
        <v>17.966999999999999</v>
      </c>
      <c r="G20" s="155">
        <v>12.817</v>
      </c>
      <c r="H20" s="155">
        <v>10.53</v>
      </c>
      <c r="I20" s="155">
        <v>10.53</v>
      </c>
      <c r="J20" s="155">
        <v>17.16</v>
      </c>
      <c r="K20" s="155">
        <v>10.53</v>
      </c>
      <c r="L20" s="155">
        <v>5.8150000000000004</v>
      </c>
      <c r="M20" s="155">
        <v>10.733000000000001</v>
      </c>
    </row>
    <row r="21" spans="1:15">
      <c r="A21" s="154" t="s">
        <v>182</v>
      </c>
      <c r="B21" s="157">
        <v>12.637</v>
      </c>
      <c r="C21" s="154">
        <v>12.635999999999999</v>
      </c>
      <c r="D21" s="154">
        <v>12.635999999999999</v>
      </c>
      <c r="E21" s="154">
        <v>15.117000000000001</v>
      </c>
      <c r="F21" s="154">
        <v>21.56</v>
      </c>
      <c r="G21" s="154">
        <v>15.38</v>
      </c>
      <c r="H21" s="154">
        <v>12.635999999999999</v>
      </c>
      <c r="I21" s="154">
        <v>12.635999999999999</v>
      </c>
      <c r="J21" s="154">
        <v>7.0209999999999999</v>
      </c>
      <c r="K21" s="154">
        <v>12.635999999999999</v>
      </c>
      <c r="L21" s="154">
        <v>14.88</v>
      </c>
      <c r="M21" s="154">
        <v>12.88</v>
      </c>
    </row>
    <row r="22" spans="1:15">
      <c r="A22" s="155" t="s">
        <v>183</v>
      </c>
      <c r="B22" s="158">
        <v>7.258</v>
      </c>
      <c r="C22" s="155">
        <v>7.258</v>
      </c>
      <c r="D22" s="155">
        <v>7.258</v>
      </c>
      <c r="E22" s="155">
        <v>7.258</v>
      </c>
      <c r="F22" s="155">
        <v>0</v>
      </c>
      <c r="G22" s="155">
        <v>0</v>
      </c>
      <c r="H22" s="155">
        <v>7.258</v>
      </c>
      <c r="I22" s="155">
        <v>7.258</v>
      </c>
      <c r="J22" s="155">
        <v>7.258</v>
      </c>
      <c r="K22" s="155">
        <v>7.258</v>
      </c>
      <c r="L22" s="155">
        <v>0</v>
      </c>
      <c r="M22" s="155">
        <v>0</v>
      </c>
    </row>
    <row r="23" spans="1:15">
      <c r="A23" s="154" t="s">
        <v>184</v>
      </c>
      <c r="B23" s="157">
        <v>13.69</v>
      </c>
      <c r="C23" s="154">
        <v>13.69</v>
      </c>
      <c r="D23" s="154">
        <v>13.69</v>
      </c>
      <c r="E23" s="154">
        <v>16.378</v>
      </c>
      <c r="F23" s="154">
        <v>23.356999999999999</v>
      </c>
      <c r="G23" s="154">
        <v>16.661999999999999</v>
      </c>
      <c r="H23" s="154">
        <v>13.69</v>
      </c>
      <c r="I23" s="154">
        <v>13.69</v>
      </c>
      <c r="J23" s="154">
        <v>22.308</v>
      </c>
      <c r="K23" s="154">
        <v>13.69</v>
      </c>
      <c r="L23" s="154">
        <v>21.228000000000002</v>
      </c>
      <c r="M23" s="154">
        <v>13.952999999999999</v>
      </c>
    </row>
    <row r="24" spans="1:15">
      <c r="A24" s="155" t="s">
        <v>185</v>
      </c>
      <c r="B24" s="158">
        <v>22.114999999999998</v>
      </c>
      <c r="C24" s="155">
        <v>22.114000000000001</v>
      </c>
      <c r="D24" s="155">
        <v>22.114000000000001</v>
      </c>
      <c r="E24" s="155">
        <v>26.456</v>
      </c>
      <c r="F24" s="155">
        <v>37.731000000000002</v>
      </c>
      <c r="G24" s="155">
        <v>26.914999999999999</v>
      </c>
      <c r="H24" s="155">
        <v>22.114000000000001</v>
      </c>
      <c r="I24" s="155">
        <v>22.114000000000001</v>
      </c>
      <c r="J24" s="155">
        <v>36.036000000000001</v>
      </c>
      <c r="K24" s="155">
        <v>22.114000000000001</v>
      </c>
      <c r="L24" s="155">
        <v>34.290999999999997</v>
      </c>
      <c r="M24" s="155">
        <v>22.54</v>
      </c>
    </row>
    <row r="25" spans="1:15">
      <c r="A25" s="154" t="s">
        <v>186</v>
      </c>
      <c r="B25" s="157">
        <v>30.54</v>
      </c>
      <c r="C25" s="154">
        <v>30.538</v>
      </c>
      <c r="D25" s="154">
        <v>30.538</v>
      </c>
      <c r="E25" s="154">
        <v>36.533000000000001</v>
      </c>
      <c r="F25" s="154">
        <v>52.103999999999999</v>
      </c>
      <c r="G25" s="154">
        <v>37.167999999999999</v>
      </c>
      <c r="H25" s="154">
        <v>30.538</v>
      </c>
      <c r="I25" s="154">
        <v>30.538</v>
      </c>
      <c r="J25" s="154">
        <v>49.764000000000003</v>
      </c>
      <c r="K25" s="154">
        <v>30.538</v>
      </c>
      <c r="L25" s="154">
        <v>47.353999999999999</v>
      </c>
      <c r="M25" s="154">
        <v>31.126999999999999</v>
      </c>
    </row>
    <row r="26" spans="1:15">
      <c r="A26" s="155" t="s">
        <v>133</v>
      </c>
      <c r="B26" s="158">
        <v>43.177</v>
      </c>
      <c r="C26" s="155">
        <v>43.174999999999997</v>
      </c>
      <c r="D26" s="155">
        <v>43.174999999999997</v>
      </c>
      <c r="E26" s="155">
        <v>51.651000000000003</v>
      </c>
      <c r="F26" s="155">
        <v>73.665000000000006</v>
      </c>
      <c r="G26" s="155">
        <v>52.548000000000002</v>
      </c>
      <c r="H26" s="155">
        <v>43.174999999999997</v>
      </c>
      <c r="I26" s="155">
        <v>43.174999999999997</v>
      </c>
      <c r="J26" s="155">
        <v>70.355999999999995</v>
      </c>
      <c r="K26" s="155">
        <v>43.174999999999997</v>
      </c>
      <c r="L26" s="155">
        <v>66.948999999999998</v>
      </c>
      <c r="M26" s="155">
        <v>44.006999999999998</v>
      </c>
    </row>
    <row r="27" spans="1:15">
      <c r="A27" s="154" t="s">
        <v>187</v>
      </c>
      <c r="B27" s="157">
        <v>185.346</v>
      </c>
      <c r="C27" s="154">
        <v>185.33500000000001</v>
      </c>
      <c r="D27" s="154">
        <v>185.33500000000001</v>
      </c>
      <c r="E27" s="154">
        <v>186.55500000000001</v>
      </c>
      <c r="F27" s="154">
        <v>252.935</v>
      </c>
      <c r="G27" s="154">
        <v>225.57300000000001</v>
      </c>
      <c r="H27" s="154">
        <v>185.33500000000001</v>
      </c>
      <c r="I27" s="154">
        <v>185.33500000000001</v>
      </c>
      <c r="J27" s="154">
        <v>253.83</v>
      </c>
      <c r="K27" s="154">
        <v>185.33500000000001</v>
      </c>
      <c r="L27" s="154">
        <v>218.90799999999999</v>
      </c>
      <c r="M27" s="154">
        <v>188.90799999999999</v>
      </c>
    </row>
    <row r="28" spans="1:15">
      <c r="A28" s="155" t="s">
        <v>188</v>
      </c>
      <c r="B28" s="158">
        <v>24.221</v>
      </c>
      <c r="C28" s="155">
        <v>24.22</v>
      </c>
      <c r="D28" s="155">
        <v>24.22</v>
      </c>
      <c r="E28" s="155">
        <v>28.975000000000001</v>
      </c>
      <c r="F28" s="155">
        <v>41.323999999999998</v>
      </c>
      <c r="G28" s="155">
        <v>29.478000000000002</v>
      </c>
      <c r="H28" s="155">
        <v>24.22</v>
      </c>
      <c r="I28" s="155">
        <v>24.22</v>
      </c>
      <c r="J28" s="155">
        <v>39.468000000000004</v>
      </c>
      <c r="K28" s="155">
        <v>24.22</v>
      </c>
      <c r="L28" s="155">
        <v>37.555999999999997</v>
      </c>
      <c r="M28" s="155">
        <v>24.687000000000001</v>
      </c>
    </row>
    <row r="29" spans="1:15">
      <c r="A29" s="154" t="s">
        <v>189</v>
      </c>
      <c r="B29" s="157">
        <v>16.850000000000001</v>
      </c>
      <c r="C29" s="154">
        <v>16.849</v>
      </c>
      <c r="D29" s="154">
        <v>16.849</v>
      </c>
      <c r="E29" s="154">
        <v>20.157</v>
      </c>
      <c r="F29" s="154">
        <v>28.747</v>
      </c>
      <c r="G29" s="154">
        <v>20.507000000000001</v>
      </c>
      <c r="H29" s="154">
        <v>16.849</v>
      </c>
      <c r="I29" s="154">
        <v>16.849</v>
      </c>
      <c r="J29" s="154">
        <v>27.456</v>
      </c>
      <c r="K29" s="154">
        <v>16.849</v>
      </c>
      <c r="L29" s="154">
        <v>26.126999999999999</v>
      </c>
      <c r="M29" s="154">
        <v>17.173999999999999</v>
      </c>
    </row>
    <row r="30" spans="1:15">
      <c r="A30" s="155" t="s">
        <v>190</v>
      </c>
      <c r="B30" s="158">
        <v>14.743</v>
      </c>
      <c r="C30" s="155">
        <v>14.743</v>
      </c>
      <c r="D30" s="155">
        <v>14.743</v>
      </c>
      <c r="E30" s="155">
        <v>17.637</v>
      </c>
      <c r="F30" s="155">
        <v>25.154</v>
      </c>
      <c r="G30" s="155">
        <v>17.943000000000001</v>
      </c>
      <c r="H30" s="155">
        <v>14.743</v>
      </c>
      <c r="I30" s="155">
        <v>14.743</v>
      </c>
      <c r="J30" s="155">
        <v>24.024999999999999</v>
      </c>
      <c r="K30" s="155">
        <v>14.743</v>
      </c>
      <c r="L30" s="155">
        <v>22.861000000000001</v>
      </c>
      <c r="M30" s="155">
        <v>15.026999999999999</v>
      </c>
    </row>
    <row r="31" spans="1:15">
      <c r="A31" s="154" t="s">
        <v>191</v>
      </c>
      <c r="B31" s="157">
        <v>12.637</v>
      </c>
      <c r="C31" s="154">
        <v>12.635999999999999</v>
      </c>
      <c r="D31" s="154">
        <v>12.635999999999999</v>
      </c>
      <c r="E31" s="154">
        <v>15.117000000000001</v>
      </c>
      <c r="F31" s="154">
        <v>13.952999999999999</v>
      </c>
      <c r="G31" s="154">
        <v>15.38</v>
      </c>
      <c r="H31" s="154">
        <v>12.635999999999999</v>
      </c>
      <c r="I31" s="154">
        <v>12.635999999999999</v>
      </c>
      <c r="J31" s="154">
        <v>0</v>
      </c>
      <c r="K31" s="154">
        <v>12.635999999999999</v>
      </c>
      <c r="L31" s="154">
        <v>0</v>
      </c>
      <c r="M31" s="154">
        <v>0</v>
      </c>
    </row>
    <row r="32" spans="1:15">
      <c r="A32" s="155" t="s">
        <v>192</v>
      </c>
      <c r="B32" s="158">
        <v>12.637</v>
      </c>
      <c r="C32" s="155">
        <v>12.635999999999999</v>
      </c>
      <c r="D32" s="155">
        <v>12.635999999999999</v>
      </c>
      <c r="E32" s="155">
        <v>15.117000000000001</v>
      </c>
      <c r="F32" s="155">
        <v>21.56</v>
      </c>
      <c r="G32" s="155">
        <v>15.38</v>
      </c>
      <c r="H32" s="155">
        <v>12.635999999999999</v>
      </c>
      <c r="I32" s="155">
        <v>12.635999999999999</v>
      </c>
      <c r="J32" s="155">
        <v>20.593</v>
      </c>
      <c r="K32" s="155">
        <v>12.635999999999999</v>
      </c>
      <c r="L32" s="155">
        <v>19.594000000000001</v>
      </c>
      <c r="M32" s="155">
        <v>12.88</v>
      </c>
    </row>
    <row r="33" spans="1:27">
      <c r="A33" s="154" t="s">
        <v>193</v>
      </c>
      <c r="B33" s="157">
        <v>88.490999999999985</v>
      </c>
      <c r="C33" s="154">
        <v>88.488000000000056</v>
      </c>
      <c r="D33" s="154">
        <v>88.488000000000056</v>
      </c>
      <c r="E33" s="154">
        <v>43.711999999999989</v>
      </c>
      <c r="F33" s="154">
        <v>67.622000000000071</v>
      </c>
      <c r="G33" s="154">
        <v>93.521999999999935</v>
      </c>
      <c r="H33" s="154">
        <v>88.488000000000056</v>
      </c>
      <c r="I33" s="154">
        <v>88.488000000000056</v>
      </c>
      <c r="J33" s="154">
        <v>14187.101000000001</v>
      </c>
      <c r="K33" s="154">
        <v>88.490999999999758</v>
      </c>
      <c r="L33" s="154">
        <v>46.266999999999598</v>
      </c>
      <c r="M33" s="154">
        <v>88.935000000000173</v>
      </c>
    </row>
    <row r="34" spans="1:27" s="44" customFormat="1">
      <c r="A34" s="156" t="s">
        <v>194</v>
      </c>
      <c r="B34" s="160">
        <v>1117.2570000000001</v>
      </c>
      <c r="C34" s="156">
        <v>1117.1920000000002</v>
      </c>
      <c r="D34" s="156">
        <v>1117.1920000000002</v>
      </c>
      <c r="E34" s="156">
        <v>1193.8009999999999</v>
      </c>
      <c r="F34" s="156">
        <v>1717.75</v>
      </c>
      <c r="G34" s="156">
        <v>1336.7360000000003</v>
      </c>
      <c r="H34" s="156">
        <v>1117.1920000000002</v>
      </c>
      <c r="I34" s="156">
        <v>1117.1920000000002</v>
      </c>
      <c r="J34" s="156">
        <v>15707.87</v>
      </c>
      <c r="K34" s="156">
        <v>1117.1949999999999</v>
      </c>
      <c r="L34" s="156">
        <v>1498.212</v>
      </c>
      <c r="M34" s="156">
        <v>1117.1949999999999</v>
      </c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6" spans="1:27">
      <c r="A36" s="40" t="s">
        <v>41</v>
      </c>
    </row>
    <row r="37" spans="1:27">
      <c r="A37" s="15" t="s">
        <v>42</v>
      </c>
    </row>
    <row r="38" spans="1:27" ht="16.2">
      <c r="A38" s="41" t="s">
        <v>195</v>
      </c>
    </row>
    <row r="39" spans="1:27">
      <c r="A39" s="43" t="s">
        <v>196</v>
      </c>
    </row>
    <row r="41" spans="1:27">
      <c r="J41" s="18"/>
      <c r="K41" s="18"/>
      <c r="L41" s="18"/>
      <c r="M41" s="18"/>
    </row>
  </sheetData>
  <printOptions horizontalCentered="1"/>
  <pageMargins left="0.39370078740157483" right="0.39370078740157483" top="0.39370078740157483" bottom="0.39370078740157483" header="0" footer="0"/>
  <pageSetup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8.109375" style="2" customWidth="1"/>
    <col min="2" max="12" width="9.33203125" style="2" customWidth="1"/>
    <col min="13" max="16384" width="11.5546875" style="2"/>
  </cols>
  <sheetData>
    <row r="1" spans="1:12">
      <c r="A1" s="66" t="s">
        <v>19</v>
      </c>
      <c r="B1" s="81"/>
      <c r="C1" s="81"/>
      <c r="D1" s="81"/>
      <c r="E1" s="81"/>
      <c r="F1" s="81"/>
      <c r="G1" s="81"/>
      <c r="H1" s="81"/>
      <c r="I1" s="6"/>
      <c r="J1" s="6"/>
      <c r="K1" s="6"/>
      <c r="L1" s="6"/>
    </row>
    <row r="2" spans="1:12">
      <c r="A2" s="66" t="s">
        <v>290</v>
      </c>
      <c r="B2" s="81"/>
      <c r="C2" s="81"/>
      <c r="D2" s="81"/>
      <c r="E2" s="81"/>
      <c r="F2" s="81"/>
      <c r="G2" s="81"/>
      <c r="H2" s="81"/>
      <c r="I2" s="6"/>
      <c r="J2" s="6"/>
      <c r="K2" s="6"/>
      <c r="L2" s="6"/>
    </row>
    <row r="3" spans="1:12">
      <c r="A3" s="66" t="s">
        <v>197</v>
      </c>
      <c r="B3" s="81"/>
      <c r="C3" s="81"/>
      <c r="D3" s="81"/>
      <c r="E3" s="81"/>
      <c r="F3" s="81"/>
      <c r="G3" s="81"/>
      <c r="H3" s="81"/>
      <c r="I3" s="6"/>
      <c r="J3" s="6"/>
      <c r="K3" s="6"/>
      <c r="L3" s="6"/>
    </row>
    <row r="4" spans="1:12">
      <c r="A4" s="115" t="s">
        <v>62</v>
      </c>
      <c r="B4" s="115">
        <v>2001</v>
      </c>
      <c r="C4" s="115">
        <v>2002</v>
      </c>
      <c r="D4" s="115">
        <v>2003</v>
      </c>
      <c r="E4" s="115">
        <v>2004</v>
      </c>
      <c r="F4" s="115">
        <v>2005</v>
      </c>
      <c r="G4" s="115">
        <v>2006</v>
      </c>
      <c r="H4" s="115">
        <v>2007</v>
      </c>
      <c r="I4" s="115">
        <v>2008</v>
      </c>
      <c r="J4" s="115">
        <v>2009</v>
      </c>
      <c r="K4" s="115">
        <v>2010</v>
      </c>
      <c r="L4" s="115">
        <v>2011</v>
      </c>
    </row>
    <row r="5" spans="1:12">
      <c r="A5" s="162" t="s">
        <v>210</v>
      </c>
      <c r="B5" s="163">
        <v>17</v>
      </c>
      <c r="C5" s="163">
        <v>17.3</v>
      </c>
      <c r="D5" s="163">
        <v>18.100000000000001</v>
      </c>
      <c r="E5" s="163">
        <v>19.399999999999999</v>
      </c>
      <c r="F5" s="163">
        <v>19.600000000000001</v>
      </c>
      <c r="G5" s="163">
        <v>18</v>
      </c>
      <c r="H5" s="163">
        <v>18.399999999999999</v>
      </c>
      <c r="I5" s="163">
        <v>19.600000000000001</v>
      </c>
      <c r="J5" s="163">
        <v>20.7</v>
      </c>
      <c r="K5" s="163">
        <v>19.3</v>
      </c>
      <c r="L5" s="163">
        <v>18.899999999999999</v>
      </c>
    </row>
    <row r="6" spans="1:12">
      <c r="A6" s="164" t="s">
        <v>244</v>
      </c>
      <c r="B6" s="165">
        <v>35.9</v>
      </c>
      <c r="C6" s="165">
        <v>38.4</v>
      </c>
      <c r="D6" s="165">
        <v>37</v>
      </c>
      <c r="E6" s="165">
        <v>38.6</v>
      </c>
      <c r="F6" s="165">
        <v>36.4</v>
      </c>
      <c r="G6" s="165">
        <v>35.299999999999997</v>
      </c>
      <c r="H6" s="165">
        <v>37.5</v>
      </c>
      <c r="I6" s="165">
        <v>38</v>
      </c>
      <c r="J6" s="165">
        <v>35.700000000000003</v>
      </c>
      <c r="K6" s="165">
        <v>38.200000000000003</v>
      </c>
      <c r="L6" s="165">
        <v>38.200000000000003</v>
      </c>
    </row>
    <row r="7" spans="1:12">
      <c r="A7" s="162" t="s">
        <v>209</v>
      </c>
      <c r="B7" s="166">
        <v>7</v>
      </c>
      <c r="C7" s="166">
        <v>7.8</v>
      </c>
      <c r="D7" s="166">
        <v>8.6</v>
      </c>
      <c r="E7" s="166">
        <v>9</v>
      </c>
      <c r="F7" s="166">
        <v>9</v>
      </c>
      <c r="G7" s="166">
        <v>9.1</v>
      </c>
      <c r="H7" s="166">
        <v>10.199999999999999</v>
      </c>
      <c r="I7" s="166">
        <v>11.1</v>
      </c>
      <c r="J7" s="166">
        <v>11.2</v>
      </c>
      <c r="K7" s="166">
        <v>11.1</v>
      </c>
      <c r="L7" s="166">
        <v>11</v>
      </c>
    </row>
    <row r="8" spans="1:12">
      <c r="A8" s="164" t="s">
        <v>172</v>
      </c>
      <c r="B8" s="165">
        <v>56.8</v>
      </c>
      <c r="C8" s="165">
        <v>60.2</v>
      </c>
      <c r="D8" s="165">
        <v>58</v>
      </c>
      <c r="E8" s="165">
        <v>59.3</v>
      </c>
      <c r="F8" s="165">
        <v>64.3</v>
      </c>
      <c r="G8" s="165">
        <v>66.3</v>
      </c>
      <c r="H8" s="165">
        <v>65.7</v>
      </c>
      <c r="I8" s="165">
        <v>66</v>
      </c>
      <c r="J8" s="165">
        <v>63.9</v>
      </c>
      <c r="K8" s="165">
        <v>69.400000000000006</v>
      </c>
      <c r="L8" s="165">
        <v>69.7</v>
      </c>
    </row>
    <row r="9" spans="1:12">
      <c r="A9" s="162" t="s">
        <v>206</v>
      </c>
      <c r="B9" s="163">
        <v>32.1</v>
      </c>
      <c r="C9" s="163">
        <v>32.4</v>
      </c>
      <c r="D9" s="163">
        <v>30.3</v>
      </c>
      <c r="E9" s="163">
        <v>30.7</v>
      </c>
      <c r="F9" s="163">
        <v>31.3</v>
      </c>
      <c r="G9" s="163">
        <v>30.9</v>
      </c>
      <c r="H9" s="163">
        <v>30.6</v>
      </c>
      <c r="I9" s="163">
        <v>32.5</v>
      </c>
      <c r="J9" s="163">
        <v>31.5</v>
      </c>
      <c r="K9" s="163">
        <v>33</v>
      </c>
      <c r="L9" s="163">
        <v>33.1</v>
      </c>
    </row>
    <row r="10" spans="1:12">
      <c r="A10" s="164" t="s">
        <v>222</v>
      </c>
      <c r="B10" s="165">
        <v>40.6</v>
      </c>
      <c r="C10" s="165">
        <v>46.6</v>
      </c>
      <c r="D10" s="165">
        <v>47.3</v>
      </c>
      <c r="E10" s="165">
        <v>46.4</v>
      </c>
      <c r="F10" s="165">
        <v>46</v>
      </c>
      <c r="G10" s="165">
        <v>45.6</v>
      </c>
      <c r="H10" s="165">
        <v>45.7</v>
      </c>
      <c r="I10" s="165">
        <v>43.5</v>
      </c>
      <c r="J10" s="165">
        <v>39.799999999999997</v>
      </c>
      <c r="K10" s="165">
        <v>40.6</v>
      </c>
      <c r="L10" s="165">
        <v>41</v>
      </c>
    </row>
    <row r="11" spans="1:12">
      <c r="A11" s="162" t="s">
        <v>238</v>
      </c>
      <c r="B11" s="163">
        <v>16.8</v>
      </c>
      <c r="C11" s="163">
        <v>17.399999999999999</v>
      </c>
      <c r="D11" s="163">
        <v>17.7</v>
      </c>
      <c r="E11" s="163">
        <v>18</v>
      </c>
      <c r="F11" s="163">
        <v>18.3</v>
      </c>
      <c r="G11" s="163">
        <v>19.3</v>
      </c>
      <c r="H11" s="163">
        <v>20.6</v>
      </c>
      <c r="I11" s="163">
        <v>22.2</v>
      </c>
      <c r="J11" s="163">
        <v>21.9</v>
      </c>
      <c r="K11" s="163">
        <v>21.5</v>
      </c>
      <c r="L11" s="163">
        <v>22.9</v>
      </c>
    </row>
    <row r="12" spans="1:12">
      <c r="A12" s="164" t="s">
        <v>211</v>
      </c>
      <c r="B12" s="165">
        <v>23.9</v>
      </c>
      <c r="C12" s="165">
        <v>24.1</v>
      </c>
      <c r="D12" s="165">
        <v>26.3</v>
      </c>
      <c r="E12" s="165">
        <v>28.6</v>
      </c>
      <c r="F12" s="165">
        <v>28.2</v>
      </c>
      <c r="G12" s="165">
        <v>26.9</v>
      </c>
      <c r="H12" s="165">
        <v>28.4</v>
      </c>
      <c r="I12" s="165">
        <v>28</v>
      </c>
      <c r="J12" s="165">
        <v>28</v>
      </c>
      <c r="K12" s="165">
        <v>28.1</v>
      </c>
      <c r="L12" s="165">
        <v>27.9</v>
      </c>
    </row>
    <row r="13" spans="1:12">
      <c r="A13" s="162" t="s">
        <v>183</v>
      </c>
      <c r="B13" s="163">
        <v>47.7</v>
      </c>
      <c r="C13" s="163">
        <v>49.1</v>
      </c>
      <c r="D13" s="163">
        <v>51.8</v>
      </c>
      <c r="E13" s="163">
        <v>50.3</v>
      </c>
      <c r="F13" s="163">
        <v>46.9</v>
      </c>
      <c r="G13" s="163">
        <v>47.5</v>
      </c>
      <c r="H13" s="163">
        <v>46.7</v>
      </c>
      <c r="I13" s="163">
        <v>47.2</v>
      </c>
      <c r="J13" s="163">
        <v>47.9</v>
      </c>
      <c r="K13" s="163">
        <v>41.9</v>
      </c>
      <c r="L13" s="163">
        <v>39.6</v>
      </c>
    </row>
    <row r="14" spans="1:12">
      <c r="A14" s="164" t="s">
        <v>243</v>
      </c>
      <c r="B14" s="165">
        <v>35.6</v>
      </c>
      <c r="C14" s="165">
        <v>36</v>
      </c>
      <c r="D14" s="165">
        <v>35.1</v>
      </c>
      <c r="E14" s="165">
        <v>35.1</v>
      </c>
      <c r="F14" s="165">
        <v>37.9</v>
      </c>
      <c r="G14" s="165">
        <v>37.5</v>
      </c>
      <c r="H14" s="165">
        <v>36.700000000000003</v>
      </c>
      <c r="I14" s="165">
        <v>35.9</v>
      </c>
      <c r="J14" s="165">
        <v>35.700000000000003</v>
      </c>
      <c r="K14" s="165">
        <v>35.9</v>
      </c>
      <c r="L14" s="165">
        <v>36.200000000000003</v>
      </c>
    </row>
    <row r="15" spans="1:12">
      <c r="A15" s="162" t="s">
        <v>190</v>
      </c>
      <c r="B15" s="163">
        <v>31</v>
      </c>
      <c r="C15" s="163">
        <v>31.2</v>
      </c>
      <c r="D15" s="163">
        <v>32.6</v>
      </c>
      <c r="E15" s="163">
        <v>35.9</v>
      </c>
      <c r="F15" s="163">
        <v>36.299999999999997</v>
      </c>
      <c r="G15" s="163">
        <v>37.700000000000003</v>
      </c>
      <c r="H15" s="163">
        <v>37.5</v>
      </c>
      <c r="I15" s="163">
        <v>34.700000000000003</v>
      </c>
      <c r="J15" s="163">
        <v>36.799999999999997</v>
      </c>
      <c r="K15" s="163">
        <v>39.5</v>
      </c>
      <c r="L15" s="163">
        <v>41.1</v>
      </c>
    </row>
    <row r="16" spans="1:12">
      <c r="A16" s="164" t="s">
        <v>245</v>
      </c>
      <c r="B16" s="165">
        <v>30.5</v>
      </c>
      <c r="C16" s="165">
        <v>30.1</v>
      </c>
      <c r="D16" s="165">
        <v>30.5</v>
      </c>
      <c r="E16" s="165">
        <v>30.5</v>
      </c>
      <c r="F16" s="165">
        <v>30.4</v>
      </c>
      <c r="G16" s="165">
        <v>30.6</v>
      </c>
      <c r="H16" s="165">
        <v>31.2</v>
      </c>
      <c r="I16" s="165">
        <v>31.7</v>
      </c>
      <c r="J16" s="165">
        <v>32</v>
      </c>
      <c r="K16" s="165">
        <v>32.1</v>
      </c>
      <c r="L16" s="165">
        <v>32.1</v>
      </c>
    </row>
    <row r="17" spans="1:22">
      <c r="A17" s="162" t="s">
        <v>246</v>
      </c>
      <c r="B17" s="163">
        <v>28.8</v>
      </c>
      <c r="C17" s="163">
        <v>25.6</v>
      </c>
      <c r="D17" s="163">
        <v>24.3</v>
      </c>
      <c r="E17" s="163">
        <v>26.6</v>
      </c>
      <c r="F17" s="163">
        <v>27.1</v>
      </c>
      <c r="G17" s="163">
        <v>30.3</v>
      </c>
      <c r="H17" s="163">
        <v>28.3</v>
      </c>
      <c r="I17" s="163">
        <v>30.4</v>
      </c>
      <c r="J17" s="163">
        <v>31.7</v>
      </c>
      <c r="K17" s="163">
        <v>32.5</v>
      </c>
      <c r="L17" s="163">
        <v>30.8</v>
      </c>
    </row>
    <row r="18" spans="1:22">
      <c r="A18" s="164" t="s">
        <v>247</v>
      </c>
      <c r="B18" s="165">
        <v>18.399999999999999</v>
      </c>
      <c r="C18" s="165">
        <v>19.100000000000001</v>
      </c>
      <c r="D18" s="165">
        <v>18.899999999999999</v>
      </c>
      <c r="E18" s="165">
        <v>18.8</v>
      </c>
      <c r="F18" s="165">
        <v>18.8</v>
      </c>
      <c r="G18" s="165">
        <v>17.399999999999999</v>
      </c>
      <c r="H18" s="165">
        <v>19.2</v>
      </c>
      <c r="I18" s="165">
        <v>17.7</v>
      </c>
      <c r="J18" s="165">
        <v>18.2</v>
      </c>
      <c r="K18" s="165">
        <v>18.399999999999999</v>
      </c>
      <c r="L18" s="165">
        <v>17.7</v>
      </c>
    </row>
    <row r="19" spans="1:22">
      <c r="A19" s="162" t="s">
        <v>248</v>
      </c>
      <c r="B19" s="163">
        <v>41.2</v>
      </c>
      <c r="C19" s="163">
        <v>43.5</v>
      </c>
      <c r="D19" s="163">
        <v>48.1</v>
      </c>
      <c r="E19" s="163">
        <v>48.7</v>
      </c>
      <c r="F19" s="163">
        <v>49.9</v>
      </c>
      <c r="G19" s="163">
        <v>50.1</v>
      </c>
      <c r="H19" s="163">
        <v>50.4</v>
      </c>
      <c r="I19" s="163">
        <v>49.6</v>
      </c>
      <c r="J19" s="163">
        <v>44.9</v>
      </c>
      <c r="K19" s="163">
        <v>43.6</v>
      </c>
      <c r="L19" s="163">
        <v>44.3</v>
      </c>
    </row>
    <row r="20" spans="1:22">
      <c r="A20" s="164" t="s">
        <v>188</v>
      </c>
      <c r="B20" s="165">
        <v>30.3</v>
      </c>
      <c r="C20" s="165">
        <v>32.5</v>
      </c>
      <c r="D20" s="165">
        <v>31.5</v>
      </c>
      <c r="E20" s="165">
        <v>31.9</v>
      </c>
      <c r="F20" s="165">
        <v>32.9</v>
      </c>
      <c r="G20" s="165">
        <v>36.299999999999997</v>
      </c>
      <c r="H20" s="165">
        <v>36.700000000000003</v>
      </c>
      <c r="I20" s="165">
        <v>37</v>
      </c>
      <c r="J20" s="165">
        <v>37.5</v>
      </c>
      <c r="K20" s="165">
        <v>38.5</v>
      </c>
      <c r="L20" s="165">
        <v>39.799999999999997</v>
      </c>
    </row>
    <row r="21" spans="1:22">
      <c r="A21" s="162" t="s">
        <v>176</v>
      </c>
      <c r="B21" s="163">
        <v>26.3</v>
      </c>
      <c r="C21" s="163">
        <v>25.9</v>
      </c>
      <c r="D21" s="163">
        <v>26.1</v>
      </c>
      <c r="E21" s="163">
        <v>25</v>
      </c>
      <c r="F21" s="163">
        <v>23.9</v>
      </c>
      <c r="G21" s="163">
        <v>23.2</v>
      </c>
      <c r="H21" s="163">
        <v>21.9</v>
      </c>
      <c r="I21" s="163">
        <v>22.8</v>
      </c>
      <c r="J21" s="163">
        <v>23.2</v>
      </c>
      <c r="K21" s="163">
        <v>21.4</v>
      </c>
      <c r="L21" s="163">
        <v>20.2</v>
      </c>
    </row>
    <row r="22" spans="1:22">
      <c r="A22" s="164" t="s">
        <v>169</v>
      </c>
      <c r="B22" s="165">
        <v>40.5</v>
      </c>
      <c r="C22" s="165">
        <v>40.299999999999997</v>
      </c>
      <c r="D22" s="165">
        <v>39.5</v>
      </c>
      <c r="E22" s="165">
        <v>40.5</v>
      </c>
      <c r="F22" s="165">
        <v>42.1</v>
      </c>
      <c r="G22" s="165">
        <v>47.9</v>
      </c>
      <c r="H22" s="165">
        <v>47.6</v>
      </c>
      <c r="I22" s="165">
        <v>43.3</v>
      </c>
      <c r="J22" s="165">
        <v>44.4</v>
      </c>
      <c r="K22" s="165">
        <v>43.9</v>
      </c>
      <c r="L22" s="165">
        <v>41</v>
      </c>
    </row>
    <row r="23" spans="1:22">
      <c r="A23" s="167" t="s">
        <v>136</v>
      </c>
      <c r="B23" s="168">
        <v>32.294678907423069</v>
      </c>
      <c r="C23" s="168">
        <v>33.911210487722762</v>
      </c>
      <c r="D23" s="168">
        <v>34.152773421162095</v>
      </c>
      <c r="E23" s="168">
        <v>35.298874513695509</v>
      </c>
      <c r="F23" s="168">
        <v>34.913353279996763</v>
      </c>
      <c r="G23" s="168">
        <v>34.89640430034639</v>
      </c>
      <c r="H23" s="168">
        <v>37.611004072492285</v>
      </c>
      <c r="I23" s="168">
        <v>36.165035116115718</v>
      </c>
      <c r="J23" s="168">
        <v>34.648955117145157</v>
      </c>
      <c r="K23" s="168">
        <v>33.954897671021499</v>
      </c>
      <c r="L23" s="168">
        <v>33.390477973971045</v>
      </c>
    </row>
    <row r="24" spans="1:22">
      <c r="A24" s="164" t="s">
        <v>240</v>
      </c>
      <c r="B24" s="165">
        <v>43.7</v>
      </c>
      <c r="C24" s="165">
        <v>44.4</v>
      </c>
      <c r="D24" s="165">
        <v>46.9</v>
      </c>
      <c r="E24" s="165">
        <v>47.5</v>
      </c>
      <c r="F24" s="165">
        <v>46.3</v>
      </c>
      <c r="G24" s="165">
        <v>46.6</v>
      </c>
      <c r="H24" s="165">
        <v>46.9</v>
      </c>
      <c r="I24" s="165">
        <v>47</v>
      </c>
      <c r="J24" s="165">
        <v>47.5</v>
      </c>
      <c r="K24" s="165">
        <v>49.4</v>
      </c>
      <c r="L24" s="165">
        <v>51.1</v>
      </c>
    </row>
    <row r="25" spans="1:22">
      <c r="A25" s="162" t="s">
        <v>241</v>
      </c>
      <c r="B25" s="163">
        <v>4.2</v>
      </c>
      <c r="C25" s="163">
        <v>4.7</v>
      </c>
      <c r="D25" s="163">
        <v>5.0999999999999996</v>
      </c>
      <c r="E25" s="163">
        <v>5.7</v>
      </c>
      <c r="F25" s="163">
        <v>6.3</v>
      </c>
      <c r="G25" s="163">
        <v>7.1</v>
      </c>
      <c r="H25" s="163">
        <v>7.5</v>
      </c>
      <c r="I25" s="163">
        <v>8.1</v>
      </c>
      <c r="J25" s="163">
        <v>8.6999999999999993</v>
      </c>
      <c r="K25" s="163">
        <v>9.1</v>
      </c>
      <c r="L25" s="163">
        <v>9.4</v>
      </c>
    </row>
    <row r="26" spans="1:22">
      <c r="A26" s="164" t="s">
        <v>205</v>
      </c>
      <c r="B26" s="165">
        <v>40</v>
      </c>
      <c r="C26" s="165">
        <v>40</v>
      </c>
      <c r="D26" s="165">
        <v>44.2</v>
      </c>
      <c r="E26" s="165">
        <v>40.299999999999997</v>
      </c>
      <c r="F26" s="165">
        <v>40.6</v>
      </c>
      <c r="G26" s="165">
        <v>40.799999999999997</v>
      </c>
      <c r="H26" s="165">
        <v>41</v>
      </c>
      <c r="I26" s="165">
        <v>41</v>
      </c>
      <c r="J26" s="165">
        <v>40.799999999999997</v>
      </c>
      <c r="K26" s="165">
        <v>40.5</v>
      </c>
      <c r="L26" s="165">
        <v>40</v>
      </c>
    </row>
    <row r="27" spans="1:22">
      <c r="A27" s="162" t="s">
        <v>249</v>
      </c>
      <c r="B27" s="163">
        <v>31.3</v>
      </c>
      <c r="C27" s="163">
        <v>33.200000000000003</v>
      </c>
      <c r="D27" s="163">
        <v>34.5</v>
      </c>
      <c r="E27" s="163">
        <v>35.1</v>
      </c>
      <c r="F27" s="163">
        <v>36</v>
      </c>
      <c r="G27" s="163">
        <v>36.299999999999997</v>
      </c>
      <c r="H27" s="163">
        <v>36.5</v>
      </c>
      <c r="I27" s="163">
        <v>35.200000000000003</v>
      </c>
      <c r="J27" s="163">
        <v>36.4</v>
      </c>
      <c r="K27" s="163">
        <v>36.299999999999997</v>
      </c>
      <c r="L27" s="163">
        <v>36.1</v>
      </c>
    </row>
    <row r="28" spans="1:22">
      <c r="A28" s="164" t="s">
        <v>133</v>
      </c>
      <c r="B28" s="165">
        <v>36.1</v>
      </c>
      <c r="C28" s="165">
        <v>36.4</v>
      </c>
      <c r="D28" s="165">
        <v>36.6</v>
      </c>
      <c r="E28" s="165">
        <v>35.1</v>
      </c>
      <c r="F28" s="165">
        <v>32.200000000000003</v>
      </c>
      <c r="G28" s="165">
        <v>34.1</v>
      </c>
      <c r="H28" s="165">
        <v>36</v>
      </c>
      <c r="I28" s="165">
        <v>38.200000000000003</v>
      </c>
      <c r="J28" s="165">
        <v>40.200000000000003</v>
      </c>
      <c r="K28" s="165">
        <v>40.6</v>
      </c>
      <c r="L28" s="165">
        <v>40.799999999999997</v>
      </c>
    </row>
    <row r="29" spans="1:22">
      <c r="A29" s="162" t="s">
        <v>250</v>
      </c>
      <c r="B29" s="163">
        <v>22.9</v>
      </c>
      <c r="C29" s="163">
        <v>23.7</v>
      </c>
      <c r="D29" s="163">
        <v>26.1</v>
      </c>
      <c r="E29" s="163">
        <v>26.6</v>
      </c>
      <c r="F29" s="163">
        <v>27.1</v>
      </c>
      <c r="G29" s="163">
        <v>24.5</v>
      </c>
      <c r="H29" s="163">
        <v>24.6</v>
      </c>
      <c r="I29" s="163">
        <v>26.6</v>
      </c>
      <c r="J29" s="163">
        <v>25.9</v>
      </c>
      <c r="K29" s="163">
        <v>27.2</v>
      </c>
      <c r="L29" s="163">
        <v>24.3</v>
      </c>
    </row>
    <row r="30" spans="1:22">
      <c r="A30" s="164" t="s">
        <v>251</v>
      </c>
      <c r="B30" s="165">
        <v>36</v>
      </c>
      <c r="C30" s="165">
        <v>37.1</v>
      </c>
      <c r="D30" s="165">
        <v>35.1</v>
      </c>
      <c r="E30" s="165">
        <v>37.700000000000003</v>
      </c>
      <c r="F30" s="165">
        <v>38.5</v>
      </c>
      <c r="G30" s="165">
        <v>38.299999999999997</v>
      </c>
      <c r="H30" s="165">
        <v>38.6</v>
      </c>
      <c r="I30" s="165">
        <v>36.6</v>
      </c>
      <c r="J30" s="165">
        <v>36.299999999999997</v>
      </c>
      <c r="K30" s="165">
        <v>36.5</v>
      </c>
      <c r="L30" s="165">
        <v>37.1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>
      <c r="A31" s="162" t="s">
        <v>252</v>
      </c>
      <c r="B31" s="163">
        <v>11.1</v>
      </c>
      <c r="C31" s="163">
        <v>11.9</v>
      </c>
      <c r="D31" s="163">
        <v>12.5</v>
      </c>
      <c r="E31" s="163">
        <v>12.6</v>
      </c>
      <c r="F31" s="163">
        <v>11</v>
      </c>
      <c r="G31" s="163">
        <v>14</v>
      </c>
      <c r="H31" s="163">
        <v>15.4</v>
      </c>
      <c r="I31" s="163">
        <v>15.9</v>
      </c>
      <c r="J31" s="163">
        <v>13.4</v>
      </c>
      <c r="K31" s="163">
        <v>14</v>
      </c>
      <c r="L31" s="163">
        <v>13.2</v>
      </c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1:22">
      <c r="A32" s="164" t="s">
        <v>135</v>
      </c>
      <c r="B32" s="165">
        <v>36.700000000000003</v>
      </c>
      <c r="C32" s="165">
        <v>36.700000000000003</v>
      </c>
      <c r="D32" s="165">
        <v>36.200000000000003</v>
      </c>
      <c r="E32" s="165">
        <v>39</v>
      </c>
      <c r="F32" s="165">
        <v>39.5</v>
      </c>
      <c r="G32" s="165">
        <v>39.6</v>
      </c>
      <c r="H32" s="165">
        <v>39.299999999999997</v>
      </c>
      <c r="I32" s="165">
        <v>39</v>
      </c>
      <c r="J32" s="165">
        <v>38.799999999999997</v>
      </c>
      <c r="K32" s="165">
        <v>38.5</v>
      </c>
      <c r="L32" s="165">
        <v>38.799999999999997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>
      <c r="A33" s="162" t="s">
        <v>253</v>
      </c>
      <c r="B33" s="163">
        <v>8.1999999999999993</v>
      </c>
      <c r="C33" s="163">
        <v>10.8</v>
      </c>
      <c r="D33" s="163">
        <v>8.3000000000000007</v>
      </c>
      <c r="E33" s="163">
        <v>9.1</v>
      </c>
      <c r="F33" s="163">
        <v>9.1999999999999993</v>
      </c>
      <c r="G33" s="163">
        <v>9</v>
      </c>
      <c r="H33" s="163">
        <v>9.3000000000000007</v>
      </c>
      <c r="I33" s="163">
        <v>11.2</v>
      </c>
      <c r="J33" s="163">
        <v>8.6999999999999993</v>
      </c>
      <c r="K33" s="163">
        <v>7.1</v>
      </c>
      <c r="L33" s="163">
        <v>7.9</v>
      </c>
      <c r="M33" s="39"/>
      <c r="N33" s="39"/>
      <c r="O33" s="39"/>
      <c r="P33" s="170"/>
      <c r="Q33" s="170"/>
      <c r="R33" s="170"/>
      <c r="S33" s="170"/>
      <c r="T33" s="170"/>
      <c r="U33" s="170"/>
      <c r="V33" s="170"/>
    </row>
    <row r="34" spans="1:22">
      <c r="A34" s="164" t="s">
        <v>170</v>
      </c>
      <c r="B34" s="165">
        <v>55</v>
      </c>
      <c r="C34" s="165">
        <v>56</v>
      </c>
      <c r="D34" s="165">
        <v>54.7</v>
      </c>
      <c r="E34" s="165">
        <v>51.8</v>
      </c>
      <c r="F34" s="165">
        <v>50.7</v>
      </c>
      <c r="G34" s="165">
        <v>50</v>
      </c>
      <c r="H34" s="165">
        <v>49.4</v>
      </c>
      <c r="I34" s="165">
        <v>56.8</v>
      </c>
      <c r="J34" s="165">
        <v>50.8</v>
      </c>
      <c r="K34" s="165">
        <v>45.9</v>
      </c>
      <c r="L34" s="165">
        <v>48.4</v>
      </c>
      <c r="M34" s="39"/>
      <c r="N34" s="39"/>
      <c r="O34" s="39"/>
      <c r="P34" s="170"/>
      <c r="Q34" s="170"/>
      <c r="R34" s="170"/>
      <c r="S34" s="170"/>
      <c r="T34" s="170"/>
      <c r="U34" s="170"/>
      <c r="V34" s="170"/>
    </row>
    <row r="35" spans="1:22">
      <c r="A35" s="162" t="s">
        <v>254</v>
      </c>
      <c r="B35" s="163">
        <v>16.5</v>
      </c>
      <c r="C35" s="163">
        <v>17.5</v>
      </c>
      <c r="D35" s="163">
        <v>16.399999999999999</v>
      </c>
      <c r="E35" s="163">
        <v>18.100000000000001</v>
      </c>
      <c r="F35" s="163">
        <v>25.4</v>
      </c>
      <c r="G35" s="163">
        <v>25.1</v>
      </c>
      <c r="H35" s="163">
        <v>24.6</v>
      </c>
      <c r="I35" s="163">
        <v>26.8</v>
      </c>
      <c r="J35" s="163">
        <v>27.9</v>
      </c>
      <c r="K35" s="163">
        <v>29</v>
      </c>
      <c r="L35" s="163">
        <v>29.9</v>
      </c>
      <c r="M35" s="39"/>
      <c r="N35" s="39"/>
      <c r="O35" s="39"/>
      <c r="P35" s="170"/>
      <c r="Q35" s="170"/>
      <c r="R35" s="170"/>
      <c r="S35" s="170"/>
      <c r="T35" s="170"/>
      <c r="U35" s="170"/>
      <c r="V35" s="170"/>
    </row>
    <row r="36" spans="1:22">
      <c r="A36" s="164" t="s">
        <v>255</v>
      </c>
      <c r="B36" s="165">
        <v>29.7</v>
      </c>
      <c r="C36" s="165">
        <v>30.3</v>
      </c>
      <c r="D36" s="165">
        <v>31.4</v>
      </c>
      <c r="E36" s="165">
        <v>32</v>
      </c>
      <c r="F36" s="165">
        <v>34.200000000000003</v>
      </c>
      <c r="G36" s="165">
        <v>34.6</v>
      </c>
      <c r="H36" s="165">
        <v>35.1</v>
      </c>
      <c r="I36" s="165">
        <v>35.5</v>
      </c>
      <c r="J36" s="165">
        <v>36</v>
      </c>
      <c r="K36" s="165">
        <v>37.200000000000003</v>
      </c>
      <c r="L36" s="165">
        <v>37.799999999999997</v>
      </c>
      <c r="M36" s="39"/>
      <c r="N36" s="39"/>
      <c r="O36" s="39"/>
      <c r="P36" s="170"/>
      <c r="Q36" s="170"/>
      <c r="R36" s="170"/>
      <c r="S36" s="170"/>
      <c r="T36" s="170"/>
      <c r="U36" s="170"/>
      <c r="V36" s="170"/>
    </row>
    <row r="37" spans="1:22">
      <c r="A37" s="167" t="s">
        <v>256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39"/>
      <c r="N37" s="39"/>
      <c r="O37" s="39"/>
      <c r="P37" s="170"/>
      <c r="Q37" s="170"/>
      <c r="R37" s="170"/>
      <c r="S37" s="170"/>
      <c r="T37" s="170"/>
      <c r="U37" s="170"/>
      <c r="V37" s="170"/>
    </row>
    <row r="38" spans="1:22">
      <c r="A38" s="164" t="s">
        <v>257</v>
      </c>
      <c r="B38" s="165">
        <v>36.6</v>
      </c>
      <c r="C38" s="165">
        <v>38.700000000000003</v>
      </c>
      <c r="D38" s="165">
        <v>38.5</v>
      </c>
      <c r="E38" s="165">
        <v>39.1</v>
      </c>
      <c r="F38" s="165">
        <v>37.9</v>
      </c>
      <c r="G38" s="165">
        <v>37.6</v>
      </c>
      <c r="H38" s="165">
        <v>39</v>
      </c>
      <c r="I38" s="165">
        <v>39</v>
      </c>
      <c r="J38" s="165">
        <v>36.700000000000003</v>
      </c>
      <c r="K38" s="165">
        <v>38.200000000000003</v>
      </c>
      <c r="L38" s="165">
        <v>38.200000000000003</v>
      </c>
      <c r="M38" s="39"/>
      <c r="N38" s="39"/>
      <c r="O38" s="39"/>
      <c r="P38" s="170"/>
      <c r="Q38" s="170"/>
      <c r="R38" s="170"/>
      <c r="S38" s="170"/>
      <c r="T38" s="170"/>
      <c r="U38" s="170"/>
      <c r="V38" s="170"/>
    </row>
    <row r="39" spans="1:22">
      <c r="A39" s="162" t="s">
        <v>258</v>
      </c>
      <c r="B39" s="163">
        <v>32.9</v>
      </c>
      <c r="C39" s="163">
        <v>33.200000000000003</v>
      </c>
      <c r="D39" s="163">
        <v>36.5</v>
      </c>
      <c r="E39" s="163">
        <v>36.200000000000003</v>
      </c>
      <c r="F39" s="163">
        <v>35.799999999999997</v>
      </c>
      <c r="G39" s="163">
        <v>35.6</v>
      </c>
      <c r="H39" s="163">
        <v>35.299999999999997</v>
      </c>
      <c r="I39" s="163">
        <v>36.700000000000003</v>
      </c>
      <c r="J39" s="163">
        <v>36.1</v>
      </c>
      <c r="K39" s="163">
        <v>35.700000000000003</v>
      </c>
      <c r="L39" s="163">
        <v>35.200000000000003</v>
      </c>
      <c r="M39" s="39"/>
      <c r="N39" s="39"/>
      <c r="O39" s="39"/>
      <c r="P39" s="170"/>
      <c r="Q39" s="170"/>
      <c r="R39" s="170"/>
      <c r="S39" s="170"/>
      <c r="T39" s="170"/>
      <c r="U39" s="170"/>
      <c r="V39" s="170"/>
    </row>
    <row r="40" spans="1:22">
      <c r="A40" s="164" t="s">
        <v>259</v>
      </c>
      <c r="B40" s="165">
        <v>45.6</v>
      </c>
      <c r="C40" s="165">
        <v>46.3</v>
      </c>
      <c r="D40" s="165">
        <v>42.4</v>
      </c>
      <c r="E40" s="165">
        <v>42.6</v>
      </c>
      <c r="F40" s="165">
        <v>43.2</v>
      </c>
      <c r="G40" s="165">
        <v>42.8</v>
      </c>
      <c r="H40" s="165">
        <v>42.8</v>
      </c>
      <c r="I40" s="165">
        <v>42</v>
      </c>
      <c r="J40" s="165">
        <v>42.4</v>
      </c>
      <c r="K40" s="165">
        <v>41.9</v>
      </c>
      <c r="L40" s="165">
        <v>43.2</v>
      </c>
      <c r="M40" s="39"/>
      <c r="N40" s="39"/>
      <c r="O40" s="39"/>
      <c r="P40" s="170"/>
      <c r="Q40" s="170"/>
      <c r="R40" s="170"/>
      <c r="S40" s="170"/>
      <c r="T40" s="170"/>
      <c r="U40" s="170"/>
      <c r="V40" s="170"/>
    </row>
    <row r="41" spans="1:22">
      <c r="A41" s="162" t="s">
        <v>260</v>
      </c>
      <c r="B41" s="163">
        <v>46.2</v>
      </c>
      <c r="C41" s="163">
        <v>48</v>
      </c>
      <c r="D41" s="163">
        <v>46.5</v>
      </c>
      <c r="E41" s="163">
        <v>47.9</v>
      </c>
      <c r="F41" s="163">
        <v>50.4</v>
      </c>
      <c r="G41" s="163">
        <v>52.6</v>
      </c>
      <c r="H41" s="163">
        <v>52.6</v>
      </c>
      <c r="I41" s="163">
        <v>52.4</v>
      </c>
      <c r="J41" s="163">
        <v>51.4</v>
      </c>
      <c r="K41" s="163">
        <v>53.8</v>
      </c>
      <c r="L41" s="163">
        <v>53</v>
      </c>
      <c r="M41" s="39"/>
      <c r="N41" s="39"/>
      <c r="O41" s="39"/>
      <c r="P41" s="170"/>
      <c r="Q41" s="170"/>
      <c r="R41" s="170"/>
      <c r="S41" s="170"/>
      <c r="T41" s="170"/>
      <c r="U41" s="170"/>
      <c r="V41" s="170"/>
    </row>
    <row r="42" spans="1:22">
      <c r="A42" s="164" t="s">
        <v>261</v>
      </c>
      <c r="B42" s="165">
        <v>14.2</v>
      </c>
      <c r="C42" s="165">
        <v>14.8</v>
      </c>
      <c r="D42" s="165">
        <v>15.6</v>
      </c>
      <c r="E42" s="165">
        <v>16.3</v>
      </c>
      <c r="F42" s="165">
        <v>16.399999999999999</v>
      </c>
      <c r="G42" s="165">
        <v>16.100000000000001</v>
      </c>
      <c r="H42" s="165">
        <v>16.8</v>
      </c>
      <c r="I42" s="165">
        <v>17.600000000000001</v>
      </c>
      <c r="J42" s="165">
        <v>18</v>
      </c>
      <c r="K42" s="165">
        <v>17.600000000000001</v>
      </c>
      <c r="L42" s="165">
        <v>17.5</v>
      </c>
      <c r="M42" s="39"/>
      <c r="N42" s="39"/>
      <c r="O42" s="39"/>
      <c r="P42" s="170"/>
      <c r="Q42" s="170"/>
      <c r="R42" s="170"/>
      <c r="S42" s="170"/>
      <c r="T42" s="170"/>
      <c r="U42" s="170"/>
      <c r="V42" s="170"/>
    </row>
    <row r="43" spans="1:22">
      <c r="A43" s="162" t="s">
        <v>262</v>
      </c>
      <c r="B43" s="163">
        <v>14.6</v>
      </c>
      <c r="C43" s="163">
        <v>15.2</v>
      </c>
      <c r="D43" s="163">
        <v>15.1</v>
      </c>
      <c r="E43" s="163">
        <v>15.4</v>
      </c>
      <c r="F43" s="163">
        <v>16</v>
      </c>
      <c r="G43" s="163">
        <v>16.100000000000001</v>
      </c>
      <c r="H43" s="163">
        <v>16.100000000000001</v>
      </c>
      <c r="I43" s="163">
        <v>16.3</v>
      </c>
      <c r="J43" s="163">
        <v>16.3</v>
      </c>
      <c r="K43" s="163">
        <v>16.100000000000001</v>
      </c>
      <c r="L43" s="163">
        <v>16.3</v>
      </c>
      <c r="M43" s="39"/>
      <c r="N43" s="39"/>
      <c r="O43" s="39"/>
      <c r="P43" s="170"/>
      <c r="Q43" s="170"/>
      <c r="R43" s="170"/>
      <c r="S43" s="170"/>
      <c r="T43" s="170"/>
      <c r="U43" s="170"/>
      <c r="V43" s="170"/>
    </row>
    <row r="44" spans="1:22">
      <c r="A44" s="164" t="s">
        <v>263</v>
      </c>
      <c r="B44" s="165">
        <v>45.5</v>
      </c>
      <c r="C44" s="165">
        <v>47.4</v>
      </c>
      <c r="D44" s="165">
        <v>45.9</v>
      </c>
      <c r="E44" s="165">
        <v>43.8</v>
      </c>
      <c r="F44" s="165">
        <v>42.9</v>
      </c>
      <c r="G44" s="165">
        <v>42.7</v>
      </c>
      <c r="H44" s="165">
        <v>42.6</v>
      </c>
      <c r="I44" s="165">
        <v>46.7</v>
      </c>
      <c r="J44" s="165">
        <v>42.7</v>
      </c>
      <c r="K44" s="165">
        <v>39.4</v>
      </c>
      <c r="L44" s="165">
        <v>41.1</v>
      </c>
      <c r="M44" s="39"/>
      <c r="N44" s="39"/>
      <c r="O44" s="39"/>
      <c r="P44" s="170"/>
      <c r="Q44" s="170"/>
      <c r="R44" s="170"/>
      <c r="S44" s="170"/>
      <c r="T44" s="170"/>
      <c r="U44" s="170"/>
      <c r="V44" s="170"/>
    </row>
    <row r="45" spans="1:22">
      <c r="A45" s="167" t="s">
        <v>198</v>
      </c>
      <c r="B45" s="168">
        <v>21.6</v>
      </c>
      <c r="C45" s="168">
        <v>22.2</v>
      </c>
      <c r="D45" s="168">
        <v>22.7</v>
      </c>
      <c r="E45" s="168">
        <v>23.4</v>
      </c>
      <c r="F45" s="168">
        <v>23.4</v>
      </c>
      <c r="G45" s="168">
        <v>23.5</v>
      </c>
      <c r="H45" s="168">
        <v>23.9</v>
      </c>
      <c r="I45" s="168">
        <v>24.5</v>
      </c>
      <c r="J45" s="168">
        <v>24</v>
      </c>
      <c r="K45" s="168">
        <v>24.1</v>
      </c>
      <c r="L45" s="168">
        <v>23.7</v>
      </c>
      <c r="M45" s="39"/>
      <c r="N45" s="39"/>
      <c r="O45" s="39"/>
      <c r="P45" s="170"/>
      <c r="Q45" s="170"/>
      <c r="R45" s="170"/>
      <c r="S45" s="170"/>
      <c r="T45" s="170"/>
      <c r="U45" s="170"/>
      <c r="V45" s="170"/>
    </row>
    <row r="46" spans="1:22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22">
      <c r="A47" s="63" t="s">
        <v>63</v>
      </c>
    </row>
    <row r="48" spans="1:22" ht="16.2">
      <c r="A48" s="26" t="s">
        <v>151</v>
      </c>
    </row>
    <row r="49" spans="1:12">
      <c r="A49" s="26" t="s">
        <v>199</v>
      </c>
    </row>
    <row r="50" spans="1:12">
      <c r="A50" s="43" t="s">
        <v>200</v>
      </c>
    </row>
    <row r="55" spans="1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</sheetData>
  <printOptions horizontalCentered="1"/>
  <pageMargins left="0.39370078740157483" right="0.39370078740157483" top="0.39370078740157483" bottom="0.39370078740157483" header="0" footer="0"/>
  <pageSetup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5546875" defaultRowHeight="14.4"/>
  <cols>
    <col min="1" max="1" width="27.6640625" style="2" customWidth="1"/>
    <col min="2" max="10" width="10.109375" style="2" customWidth="1"/>
    <col min="11" max="12" width="11.5546875" style="2"/>
    <col min="13" max="13" width="16" style="2" bestFit="1" customWidth="1"/>
    <col min="14" max="14" width="11.6640625" style="2" bestFit="1" customWidth="1"/>
    <col min="15" max="16384" width="11.5546875" style="2"/>
  </cols>
  <sheetData>
    <row r="1" spans="1:17">
      <c r="A1" s="66" t="s">
        <v>20</v>
      </c>
      <c r="B1" s="81"/>
      <c r="C1" s="81"/>
      <c r="D1" s="81"/>
      <c r="E1" s="81"/>
      <c r="F1" s="81"/>
      <c r="G1" s="81"/>
      <c r="H1" s="81"/>
      <c r="I1" s="6"/>
      <c r="J1" s="6"/>
      <c r="K1" s="6"/>
      <c r="L1" s="6"/>
    </row>
    <row r="2" spans="1:17">
      <c r="A2" s="66" t="s">
        <v>235</v>
      </c>
      <c r="B2" s="81"/>
      <c r="C2" s="81"/>
      <c r="D2" s="81"/>
      <c r="E2" s="81"/>
      <c r="F2" s="81"/>
      <c r="G2" s="81"/>
      <c r="H2" s="81"/>
      <c r="I2" s="6"/>
      <c r="J2" s="6"/>
      <c r="K2" s="6"/>
      <c r="L2" s="6"/>
    </row>
    <row r="3" spans="1:17">
      <c r="A3" s="66" t="s">
        <v>201</v>
      </c>
      <c r="B3" s="81"/>
      <c r="C3" s="81"/>
      <c r="D3" s="81"/>
      <c r="E3" s="81"/>
      <c r="F3" s="81"/>
      <c r="G3" s="81"/>
      <c r="H3" s="81"/>
      <c r="I3" s="6"/>
      <c r="J3" s="6"/>
      <c r="K3" s="6"/>
      <c r="L3" s="6"/>
    </row>
    <row r="4" spans="1:17">
      <c r="A4" s="115" t="s">
        <v>47</v>
      </c>
      <c r="B4" s="115">
        <v>2001</v>
      </c>
      <c r="C4" s="115">
        <v>2002</v>
      </c>
      <c r="D4" s="115">
        <v>2003</v>
      </c>
      <c r="E4" s="115">
        <v>2004</v>
      </c>
      <c r="F4" s="115">
        <v>2005</v>
      </c>
      <c r="G4" s="115">
        <v>2006</v>
      </c>
      <c r="H4" s="115">
        <v>2007</v>
      </c>
      <c r="I4" s="115">
        <v>2008</v>
      </c>
      <c r="J4" s="115">
        <v>2009</v>
      </c>
      <c r="K4" s="115">
        <v>2010</v>
      </c>
      <c r="L4" s="115">
        <v>2011</v>
      </c>
      <c r="M4" s="39"/>
      <c r="N4" s="39"/>
      <c r="O4" s="39"/>
      <c r="P4" s="39"/>
      <c r="Q4" s="39"/>
    </row>
    <row r="5" spans="1:17">
      <c r="A5" s="173" t="s">
        <v>202</v>
      </c>
      <c r="B5" s="60">
        <v>2638</v>
      </c>
      <c r="C5" s="60">
        <v>2569</v>
      </c>
      <c r="D5" s="60">
        <v>2516</v>
      </c>
      <c r="E5" s="60">
        <v>2501</v>
      </c>
      <c r="F5" s="60">
        <v>2823</v>
      </c>
      <c r="G5" s="174">
        <v>3359</v>
      </c>
      <c r="H5" s="174">
        <v>3703</v>
      </c>
      <c r="I5" s="174">
        <v>4340</v>
      </c>
      <c r="J5" s="174">
        <v>5613</v>
      </c>
      <c r="K5" s="174">
        <v>6375</v>
      </c>
      <c r="L5" s="174">
        <v>6523</v>
      </c>
      <c r="M5" s="175"/>
      <c r="N5" s="175"/>
      <c r="O5" s="175"/>
      <c r="P5" s="175"/>
      <c r="Q5" s="175"/>
    </row>
    <row r="6" spans="1:17">
      <c r="A6" s="176" t="s">
        <v>203</v>
      </c>
      <c r="B6" s="177">
        <v>1262</v>
      </c>
      <c r="C6" s="177">
        <v>1322</v>
      </c>
      <c r="D6" s="177">
        <v>1379</v>
      </c>
      <c r="E6" s="177">
        <v>1335</v>
      </c>
      <c r="F6" s="177">
        <v>1379</v>
      </c>
      <c r="G6" s="177">
        <v>1387</v>
      </c>
      <c r="H6" s="177">
        <v>1334</v>
      </c>
      <c r="I6" s="177">
        <v>1283</v>
      </c>
      <c r="J6" s="177">
        <v>1257</v>
      </c>
      <c r="K6" s="177">
        <v>1382</v>
      </c>
      <c r="L6" s="177">
        <v>1344</v>
      </c>
      <c r="M6" s="178"/>
      <c r="N6" s="178"/>
      <c r="O6" s="178"/>
      <c r="P6" s="178"/>
      <c r="Q6" s="178"/>
    </row>
    <row r="7" spans="1:17">
      <c r="A7" s="173" t="s">
        <v>188</v>
      </c>
      <c r="B7" s="60">
        <v>346</v>
      </c>
      <c r="C7" s="60">
        <v>353</v>
      </c>
      <c r="D7" s="60">
        <v>358</v>
      </c>
      <c r="E7" s="60">
        <v>385</v>
      </c>
      <c r="F7" s="60">
        <v>404</v>
      </c>
      <c r="G7" s="174">
        <v>409</v>
      </c>
      <c r="H7" s="174">
        <v>378</v>
      </c>
      <c r="I7" s="174">
        <v>387</v>
      </c>
      <c r="J7" s="174">
        <v>370</v>
      </c>
      <c r="K7" s="174">
        <v>371</v>
      </c>
      <c r="L7" s="174">
        <v>385</v>
      </c>
      <c r="M7" s="175"/>
      <c r="N7" s="175"/>
      <c r="O7" s="175"/>
      <c r="P7" s="175"/>
      <c r="Q7" s="175"/>
    </row>
    <row r="8" spans="1:17">
      <c r="A8" s="176" t="s">
        <v>204</v>
      </c>
      <c r="B8" s="177">
        <v>164</v>
      </c>
      <c r="C8" s="177">
        <v>161</v>
      </c>
      <c r="D8" s="177">
        <v>182</v>
      </c>
      <c r="E8" s="177">
        <v>198</v>
      </c>
      <c r="F8" s="177">
        <v>204</v>
      </c>
      <c r="G8" s="177">
        <v>220</v>
      </c>
      <c r="H8" s="177">
        <v>269</v>
      </c>
      <c r="I8" s="177">
        <v>295</v>
      </c>
      <c r="J8" s="177">
        <v>371</v>
      </c>
      <c r="K8" s="177">
        <v>397</v>
      </c>
      <c r="L8" s="177">
        <v>383</v>
      </c>
      <c r="M8" s="178"/>
      <c r="N8" s="178"/>
      <c r="O8" s="178"/>
      <c r="P8" s="178"/>
      <c r="Q8" s="178"/>
    </row>
    <row r="9" spans="1:17">
      <c r="A9" s="173" t="s">
        <v>205</v>
      </c>
      <c r="B9" s="60">
        <v>333</v>
      </c>
      <c r="C9" s="60">
        <v>330</v>
      </c>
      <c r="D9" s="60">
        <v>330</v>
      </c>
      <c r="E9" s="60">
        <v>330</v>
      </c>
      <c r="F9" s="60">
        <v>355</v>
      </c>
      <c r="G9" s="174">
        <v>365</v>
      </c>
      <c r="H9" s="174">
        <v>720</v>
      </c>
      <c r="I9" s="174">
        <v>950</v>
      </c>
      <c r="J9" s="174">
        <v>1370</v>
      </c>
      <c r="K9" s="174">
        <v>1430</v>
      </c>
      <c r="L9" s="174">
        <v>1870</v>
      </c>
      <c r="M9" s="175"/>
      <c r="N9" s="175"/>
      <c r="O9" s="175"/>
      <c r="P9" s="175"/>
      <c r="Q9" s="175"/>
    </row>
    <row r="10" spans="1:17">
      <c r="A10" s="176" t="s">
        <v>177</v>
      </c>
      <c r="B10" s="177">
        <v>0</v>
      </c>
      <c r="C10" s="177">
        <v>0</v>
      </c>
      <c r="D10" s="177">
        <v>55</v>
      </c>
      <c r="E10" s="177">
        <v>52</v>
      </c>
      <c r="F10" s="177">
        <v>75</v>
      </c>
      <c r="G10" s="177">
        <v>90</v>
      </c>
      <c r="H10" s="177">
        <v>110</v>
      </c>
      <c r="I10" s="177">
        <v>185</v>
      </c>
      <c r="J10" s="177">
        <v>170</v>
      </c>
      <c r="K10" s="177">
        <v>145</v>
      </c>
      <c r="L10" s="177">
        <v>155</v>
      </c>
      <c r="M10" s="178"/>
      <c r="N10" s="178"/>
      <c r="O10" s="178"/>
      <c r="P10" s="178"/>
      <c r="Q10" s="178"/>
    </row>
    <row r="11" spans="1:17">
      <c r="A11" s="173" t="s">
        <v>183</v>
      </c>
      <c r="B11" s="60">
        <v>0</v>
      </c>
      <c r="C11" s="60">
        <v>0</v>
      </c>
      <c r="D11" s="60">
        <v>39</v>
      </c>
      <c r="E11" s="60">
        <v>48</v>
      </c>
      <c r="F11" s="60">
        <v>89</v>
      </c>
      <c r="G11" s="174">
        <v>115</v>
      </c>
      <c r="H11" s="174">
        <v>129</v>
      </c>
      <c r="I11" s="174">
        <v>142</v>
      </c>
      <c r="J11" s="174">
        <v>163</v>
      </c>
      <c r="K11" s="174">
        <v>165</v>
      </c>
      <c r="L11" s="174">
        <v>180</v>
      </c>
      <c r="M11" s="175"/>
      <c r="N11" s="175"/>
      <c r="O11" s="175"/>
      <c r="P11" s="175"/>
      <c r="Q11" s="175"/>
    </row>
    <row r="12" spans="1:17">
      <c r="A12" s="176" t="s">
        <v>206</v>
      </c>
      <c r="B12" s="177">
        <v>7942</v>
      </c>
      <c r="C12" s="177">
        <v>9416</v>
      </c>
      <c r="D12" s="177">
        <v>11885</v>
      </c>
      <c r="E12" s="177">
        <v>14158</v>
      </c>
      <c r="F12" s="177">
        <v>16044</v>
      </c>
      <c r="G12" s="177">
        <v>19689</v>
      </c>
      <c r="H12" s="177">
        <v>25932</v>
      </c>
      <c r="I12" s="177">
        <v>36468</v>
      </c>
      <c r="J12" s="177">
        <v>42178</v>
      </c>
      <c r="K12" s="177">
        <v>51538</v>
      </c>
      <c r="L12" s="177">
        <v>53500</v>
      </c>
      <c r="M12" s="178"/>
      <c r="N12" s="178"/>
      <c r="O12" s="178"/>
      <c r="P12" s="178"/>
      <c r="Q12" s="178"/>
    </row>
    <row r="13" spans="1:17">
      <c r="A13" s="173" t="s">
        <v>207</v>
      </c>
      <c r="B13" s="60">
        <v>409</v>
      </c>
      <c r="C13" s="60">
        <v>390</v>
      </c>
      <c r="D13" s="60">
        <v>313</v>
      </c>
      <c r="E13" s="60">
        <v>326</v>
      </c>
      <c r="F13" s="60">
        <v>284</v>
      </c>
      <c r="G13" s="174">
        <v>313</v>
      </c>
      <c r="H13" s="174">
        <v>336</v>
      </c>
      <c r="I13" s="174">
        <v>374</v>
      </c>
      <c r="J13" s="174">
        <v>410</v>
      </c>
      <c r="K13" s="174">
        <v>331</v>
      </c>
      <c r="L13" s="174">
        <v>339</v>
      </c>
      <c r="M13" s="175"/>
      <c r="N13" s="175"/>
      <c r="O13" s="175"/>
      <c r="P13" s="175"/>
      <c r="Q13" s="175"/>
    </row>
    <row r="14" spans="1:17">
      <c r="A14" s="176" t="s">
        <v>172</v>
      </c>
      <c r="B14" s="177">
        <v>11525</v>
      </c>
      <c r="C14" s="177">
        <v>12734.709000000001</v>
      </c>
      <c r="D14" s="177">
        <v>14559.626999999999</v>
      </c>
      <c r="E14" s="177">
        <v>15344.26</v>
      </c>
      <c r="F14" s="177">
        <v>16114.944000000001</v>
      </c>
      <c r="G14" s="177">
        <v>17714</v>
      </c>
      <c r="H14" s="177">
        <v>22243</v>
      </c>
      <c r="I14" s="177">
        <v>27095</v>
      </c>
      <c r="J14" s="177">
        <v>25323</v>
      </c>
      <c r="K14" s="177">
        <v>27970</v>
      </c>
      <c r="L14" s="177">
        <v>22770.607</v>
      </c>
      <c r="M14" s="178"/>
      <c r="N14" s="178"/>
      <c r="O14" s="178"/>
      <c r="P14" s="178"/>
      <c r="Q14" s="178"/>
    </row>
    <row r="15" spans="1:17">
      <c r="A15" s="179" t="s">
        <v>136</v>
      </c>
      <c r="B15" s="180">
        <v>1.0475499363057323</v>
      </c>
      <c r="C15" s="180">
        <v>1.2168500636942674</v>
      </c>
      <c r="D15" s="180">
        <v>1.128599872611465</v>
      </c>
      <c r="E15" s="180">
        <v>1.2690496815286625</v>
      </c>
      <c r="F15" s="180">
        <v>28.953267006369423</v>
      </c>
      <c r="G15" s="181">
        <v>268.54432394904444</v>
      </c>
      <c r="H15" s="181">
        <v>274.83218343949062</v>
      </c>
      <c r="I15" s="181">
        <v>259.74818356687899</v>
      </c>
      <c r="J15" s="181">
        <v>329.46414904458595</v>
      </c>
      <c r="K15" s="181">
        <v>292.70882025477704</v>
      </c>
      <c r="L15" s="181">
        <v>338.38258343949042</v>
      </c>
      <c r="M15" s="175"/>
      <c r="N15" s="175"/>
      <c r="O15" s="175"/>
      <c r="P15" s="175"/>
      <c r="Q15" s="175"/>
    </row>
    <row r="16" spans="1:17">
      <c r="A16" s="176" t="s">
        <v>208</v>
      </c>
      <c r="B16" s="177">
        <v>448.95245006369441</v>
      </c>
      <c r="C16" s="177">
        <v>427.78314993630283</v>
      </c>
      <c r="D16" s="177">
        <v>502.87140012739019</v>
      </c>
      <c r="E16" s="177">
        <v>535.73095031847333</v>
      </c>
      <c r="F16" s="177">
        <v>504.04673299362912</v>
      </c>
      <c r="G16" s="177">
        <v>559.45567605095857</v>
      </c>
      <c r="H16" s="177">
        <v>624.16781656051171</v>
      </c>
      <c r="I16" s="177">
        <v>721.25181643312681</v>
      </c>
      <c r="J16" s="177">
        <v>816.53585095542076</v>
      </c>
      <c r="K16" s="177">
        <v>969.29117974522524</v>
      </c>
      <c r="L16" s="177">
        <v>1120.6174165605044</v>
      </c>
      <c r="M16" s="178"/>
      <c r="N16" s="178"/>
      <c r="O16" s="178"/>
      <c r="P16" s="178"/>
      <c r="Q16" s="178"/>
    </row>
    <row r="17" spans="1:17">
      <c r="A17" s="173" t="s">
        <v>209</v>
      </c>
      <c r="B17" s="60">
        <v>2852</v>
      </c>
      <c r="C17" s="60">
        <v>3169</v>
      </c>
      <c r="D17" s="60">
        <v>3676</v>
      </c>
      <c r="E17" s="60">
        <v>3800</v>
      </c>
      <c r="F17" s="60">
        <v>5000</v>
      </c>
      <c r="G17" s="174">
        <v>7400</v>
      </c>
      <c r="H17" s="174">
        <v>7000</v>
      </c>
      <c r="I17" s="174">
        <v>6900</v>
      </c>
      <c r="J17" s="174">
        <v>7317</v>
      </c>
      <c r="K17" s="174">
        <v>8350</v>
      </c>
      <c r="L17" s="174">
        <v>8600</v>
      </c>
      <c r="M17" s="175"/>
      <c r="N17" s="175"/>
      <c r="O17" s="175"/>
      <c r="P17" s="175"/>
      <c r="Q17" s="175"/>
    </row>
    <row r="18" spans="1:17">
      <c r="A18" s="176" t="s">
        <v>210</v>
      </c>
      <c r="B18" s="177">
        <v>1422</v>
      </c>
      <c r="C18" s="177">
        <v>1397</v>
      </c>
      <c r="D18" s="177">
        <v>1392</v>
      </c>
      <c r="E18" s="177">
        <v>1133</v>
      </c>
      <c r="F18" s="177">
        <v>1215</v>
      </c>
      <c r="G18" s="177">
        <v>1780</v>
      </c>
      <c r="H18" s="177">
        <v>2077</v>
      </c>
      <c r="I18" s="177">
        <v>2063</v>
      </c>
      <c r="J18" s="177">
        <v>1565</v>
      </c>
      <c r="K18" s="177">
        <v>1882</v>
      </c>
      <c r="L18" s="177">
        <v>2337</v>
      </c>
      <c r="M18" s="178"/>
      <c r="N18" s="178"/>
      <c r="O18" s="178"/>
      <c r="P18" s="178"/>
      <c r="Q18" s="178"/>
    </row>
    <row r="19" spans="1:17">
      <c r="A19" s="173" t="s">
        <v>211</v>
      </c>
      <c r="B19" s="60">
        <v>42</v>
      </c>
      <c r="C19" s="60">
        <v>63</v>
      </c>
      <c r="D19" s="60">
        <v>80</v>
      </c>
      <c r="E19" s="60">
        <v>100</v>
      </c>
      <c r="F19" s="60">
        <v>137</v>
      </c>
      <c r="G19" s="174">
        <v>230</v>
      </c>
      <c r="H19" s="174">
        <v>350</v>
      </c>
      <c r="I19" s="174">
        <v>405</v>
      </c>
      <c r="J19" s="174">
        <v>192</v>
      </c>
      <c r="K19" s="174">
        <v>275</v>
      </c>
      <c r="L19" s="174">
        <v>375</v>
      </c>
      <c r="M19" s="175"/>
      <c r="N19" s="175"/>
      <c r="O19" s="175"/>
      <c r="P19" s="175"/>
      <c r="Q19" s="175"/>
    </row>
    <row r="20" spans="1:17">
      <c r="A20" s="176" t="s">
        <v>190</v>
      </c>
      <c r="B20" s="177">
        <v>77</v>
      </c>
      <c r="C20" s="177">
        <v>202</v>
      </c>
      <c r="D20" s="177">
        <v>207</v>
      </c>
      <c r="E20" s="177">
        <v>247</v>
      </c>
      <c r="F20" s="177">
        <v>309</v>
      </c>
      <c r="G20" s="177">
        <v>390</v>
      </c>
      <c r="H20" s="177">
        <v>411</v>
      </c>
      <c r="I20" s="177">
        <v>588</v>
      </c>
      <c r="J20" s="177">
        <v>668</v>
      </c>
      <c r="K20" s="177">
        <v>696</v>
      </c>
      <c r="L20" s="177">
        <v>795</v>
      </c>
      <c r="M20" s="178"/>
      <c r="N20" s="178"/>
      <c r="O20" s="178"/>
      <c r="P20" s="178"/>
      <c r="Q20" s="178"/>
    </row>
    <row r="21" spans="1:17">
      <c r="A21" s="173" t="s">
        <v>212</v>
      </c>
      <c r="B21" s="60">
        <v>1102</v>
      </c>
      <c r="C21" s="60">
        <v>1010</v>
      </c>
      <c r="D21" s="60">
        <v>1078</v>
      </c>
      <c r="E21" s="60">
        <v>915</v>
      </c>
      <c r="F21" s="60">
        <v>875</v>
      </c>
      <c r="G21" s="174">
        <v>809</v>
      </c>
      <c r="H21" s="174">
        <v>911</v>
      </c>
      <c r="I21" s="174">
        <v>907</v>
      </c>
      <c r="J21" s="174">
        <v>946</v>
      </c>
      <c r="K21" s="174">
        <v>983</v>
      </c>
      <c r="L21" s="174">
        <v>1016</v>
      </c>
      <c r="M21" s="175"/>
      <c r="N21" s="175"/>
      <c r="O21" s="175"/>
      <c r="P21" s="175"/>
      <c r="Q21" s="175"/>
    </row>
    <row r="22" spans="1:17">
      <c r="A22" s="176" t="s">
        <v>213</v>
      </c>
      <c r="B22" s="177">
        <v>176</v>
      </c>
      <c r="C22" s="177">
        <v>181.7</v>
      </c>
      <c r="D22" s="177">
        <v>164.3</v>
      </c>
      <c r="E22" s="177">
        <v>149</v>
      </c>
      <c r="F22" s="177">
        <v>149</v>
      </c>
      <c r="G22" s="177">
        <v>172</v>
      </c>
      <c r="H22" s="177">
        <v>173</v>
      </c>
      <c r="I22" s="177">
        <v>192</v>
      </c>
      <c r="J22" s="177">
        <v>274</v>
      </c>
      <c r="K22" s="177">
        <v>352</v>
      </c>
      <c r="L22" s="177">
        <v>422</v>
      </c>
      <c r="M22" s="178"/>
      <c r="N22" s="178"/>
      <c r="O22" s="178"/>
      <c r="P22" s="178"/>
      <c r="Q22" s="178"/>
    </row>
    <row r="23" spans="1:17">
      <c r="A23" s="179" t="s">
        <v>36</v>
      </c>
      <c r="B23" s="180">
        <f>SUM(B5:B22)</f>
        <v>30740</v>
      </c>
      <c r="C23" s="180">
        <f t="shared" ref="C23:L23" si="0">SUM(C5:C22)</f>
        <v>33727.409</v>
      </c>
      <c r="D23" s="180">
        <f t="shared" si="0"/>
        <v>38717.927000000011</v>
      </c>
      <c r="E23" s="180">
        <f t="shared" si="0"/>
        <v>41558.26</v>
      </c>
      <c r="F23" s="180">
        <f t="shared" si="0"/>
        <v>45989.944000000003</v>
      </c>
      <c r="G23" s="181">
        <f t="shared" si="0"/>
        <v>55270</v>
      </c>
      <c r="H23" s="181">
        <f t="shared" si="0"/>
        <v>66975</v>
      </c>
      <c r="I23" s="181">
        <f t="shared" si="0"/>
        <v>83555</v>
      </c>
      <c r="J23" s="181">
        <f t="shared" si="0"/>
        <v>89333</v>
      </c>
      <c r="K23" s="181">
        <f t="shared" si="0"/>
        <v>103904</v>
      </c>
      <c r="L23" s="181">
        <f t="shared" si="0"/>
        <v>102453.607</v>
      </c>
      <c r="M23" s="175"/>
      <c r="N23" s="175"/>
      <c r="O23" s="175"/>
      <c r="P23" s="175"/>
      <c r="Q23" s="175"/>
    </row>
    <row r="24" spans="1:17">
      <c r="A24" s="116"/>
      <c r="B24" s="182"/>
      <c r="C24" s="182"/>
      <c r="D24" s="182"/>
      <c r="E24" s="182"/>
      <c r="F24" s="182"/>
      <c r="G24" s="182"/>
      <c r="H24" s="182"/>
      <c r="I24" s="182"/>
      <c r="J24" s="182"/>
      <c r="K24" s="39"/>
      <c r="L24" s="39"/>
      <c r="M24" s="183"/>
      <c r="N24" s="175"/>
      <c r="O24" s="184"/>
      <c r="P24" s="39"/>
      <c r="Q24" s="39"/>
    </row>
    <row r="25" spans="1:17">
      <c r="A25" s="63" t="s">
        <v>63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39"/>
      <c r="L25" s="39"/>
      <c r="M25" s="183"/>
      <c r="N25" s="175"/>
      <c r="O25" s="184"/>
      <c r="P25" s="39"/>
      <c r="Q25" s="39"/>
    </row>
    <row r="26" spans="1:17" ht="16.2">
      <c r="A26" s="26" t="s">
        <v>214</v>
      </c>
    </row>
    <row r="27" spans="1:17">
      <c r="A27" s="43" t="s">
        <v>215</v>
      </c>
      <c r="K27" s="37"/>
      <c r="L27" s="37"/>
      <c r="M27" s="37"/>
      <c r="N27" s="37"/>
      <c r="O27" s="37"/>
      <c r="P27" s="37"/>
      <c r="Q27" s="37"/>
    </row>
    <row r="28" spans="1:17">
      <c r="K28" s="39"/>
      <c r="L28" s="39"/>
      <c r="M28" s="39"/>
      <c r="N28" s="39"/>
      <c r="O28" s="39"/>
      <c r="P28" s="39"/>
      <c r="Q28" s="39"/>
    </row>
    <row r="30" spans="1:17">
      <c r="B30" s="18"/>
      <c r="C30" s="18"/>
      <c r="D30" s="18"/>
      <c r="E30" s="18"/>
      <c r="F30" s="18"/>
      <c r="G30" s="18"/>
      <c r="H30" s="18"/>
    </row>
    <row r="31" spans="1:17">
      <c r="B31" s="18"/>
      <c r="C31" s="18"/>
      <c r="D31" s="18"/>
      <c r="E31" s="18"/>
      <c r="F31" s="18"/>
      <c r="G31" s="18"/>
      <c r="H31" s="18"/>
    </row>
  </sheetData>
  <conditionalFormatting sqref="A24">
    <cfRule type="cellIs" dxfId="2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6.5546875" style="2" customWidth="1"/>
    <col min="2" max="10" width="10.33203125" style="2" customWidth="1"/>
    <col min="11" max="16384" width="11.5546875" style="2"/>
  </cols>
  <sheetData>
    <row r="1" spans="1:18">
      <c r="A1" s="1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8">
      <c r="A2" s="1" t="s">
        <v>236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>
      <c r="A3" s="1" t="s">
        <v>201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8">
      <c r="A4" s="115" t="s">
        <v>47</v>
      </c>
      <c r="B4" s="115">
        <v>2001</v>
      </c>
      <c r="C4" s="115">
        <v>2002</v>
      </c>
      <c r="D4" s="115">
        <v>2003</v>
      </c>
      <c r="E4" s="115">
        <v>2004</v>
      </c>
      <c r="F4" s="115">
        <v>2005</v>
      </c>
      <c r="G4" s="115">
        <v>2006</v>
      </c>
      <c r="H4" s="115">
        <v>2007</v>
      </c>
      <c r="I4" s="115">
        <v>2008</v>
      </c>
      <c r="J4" s="115">
        <v>2009</v>
      </c>
      <c r="K4" s="115">
        <v>2010</v>
      </c>
      <c r="L4" s="115">
        <v>2011</v>
      </c>
      <c r="M4" s="185"/>
      <c r="N4" s="185"/>
      <c r="O4" s="185"/>
      <c r="P4" s="185"/>
      <c r="Q4" s="185"/>
      <c r="R4" s="39"/>
    </row>
    <row r="5" spans="1:18">
      <c r="A5" s="186" t="s">
        <v>169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25</v>
      </c>
      <c r="K5" s="60">
        <v>132</v>
      </c>
      <c r="L5" s="60">
        <v>210</v>
      </c>
      <c r="M5" s="187"/>
      <c r="N5" s="187"/>
      <c r="O5" s="187"/>
      <c r="P5" s="187"/>
      <c r="Q5" s="187"/>
    </row>
    <row r="6" spans="1:18">
      <c r="A6" s="188" t="s">
        <v>170</v>
      </c>
      <c r="B6" s="177">
        <v>45</v>
      </c>
      <c r="C6" s="177">
        <v>40</v>
      </c>
      <c r="D6" s="177">
        <v>51</v>
      </c>
      <c r="E6" s="177">
        <v>24</v>
      </c>
      <c r="F6" s="177">
        <v>27</v>
      </c>
      <c r="G6" s="177">
        <v>15</v>
      </c>
      <c r="H6" s="177">
        <v>50</v>
      </c>
      <c r="I6" s="177">
        <v>131</v>
      </c>
      <c r="J6" s="177">
        <v>207.5</v>
      </c>
      <c r="K6" s="177">
        <v>284</v>
      </c>
      <c r="L6" s="177">
        <v>298</v>
      </c>
      <c r="M6" s="187"/>
      <c r="N6" s="187"/>
      <c r="O6" s="187"/>
      <c r="P6" s="187"/>
      <c r="Q6" s="187"/>
    </row>
    <row r="7" spans="1:18">
      <c r="A7" s="186" t="s">
        <v>172</v>
      </c>
      <c r="B7" s="60">
        <v>10661</v>
      </c>
      <c r="C7" s="60">
        <v>11462.110627999999</v>
      </c>
      <c r="D7" s="60">
        <v>13240.67585</v>
      </c>
      <c r="E7" s="60">
        <v>12985.772136999996</v>
      </c>
      <c r="F7" s="60">
        <v>13523.733205</v>
      </c>
      <c r="G7" s="60">
        <v>16007.656027000003</v>
      </c>
      <c r="H7" s="60">
        <v>20196.244709999999</v>
      </c>
      <c r="I7" s="60">
        <v>24772.200313999998</v>
      </c>
      <c r="J7" s="60">
        <v>22556.011578999998</v>
      </c>
      <c r="K7" s="60">
        <v>25326.437672</v>
      </c>
      <c r="L7" s="60">
        <v>19934.632999999998</v>
      </c>
      <c r="M7" s="189"/>
      <c r="N7" s="189"/>
      <c r="O7" s="189"/>
      <c r="P7" s="187"/>
      <c r="Q7" s="187"/>
    </row>
    <row r="8" spans="1:18">
      <c r="A8" s="188" t="s">
        <v>205</v>
      </c>
      <c r="B8" s="177">
        <v>225</v>
      </c>
      <c r="C8" s="177">
        <v>230</v>
      </c>
      <c r="D8" s="177">
        <v>230</v>
      </c>
      <c r="E8" s="177">
        <v>230</v>
      </c>
      <c r="F8" s="177">
        <v>255</v>
      </c>
      <c r="G8" s="177">
        <v>265</v>
      </c>
      <c r="H8" s="177">
        <v>640</v>
      </c>
      <c r="I8" s="177">
        <v>850</v>
      </c>
      <c r="J8" s="177">
        <v>955</v>
      </c>
      <c r="K8" s="177">
        <v>1200</v>
      </c>
      <c r="L8" s="177">
        <v>1350</v>
      </c>
      <c r="M8" s="189"/>
      <c r="N8" s="189"/>
      <c r="O8" s="187"/>
      <c r="P8" s="187"/>
      <c r="Q8" s="187"/>
    </row>
    <row r="9" spans="1:18">
      <c r="A9" s="186" t="s">
        <v>209</v>
      </c>
      <c r="B9" s="60">
        <v>0</v>
      </c>
      <c r="C9" s="60">
        <v>289</v>
      </c>
      <c r="D9" s="60">
        <v>800</v>
      </c>
      <c r="E9" s="60">
        <v>1000</v>
      </c>
      <c r="F9" s="60">
        <v>1200</v>
      </c>
      <c r="G9" s="60">
        <v>1685</v>
      </c>
      <c r="H9" s="60">
        <v>1700</v>
      </c>
      <c r="I9" s="60">
        <v>2000</v>
      </c>
      <c r="J9" s="60">
        <v>2050</v>
      </c>
      <c r="K9" s="60">
        <v>2050</v>
      </c>
      <c r="L9" s="60">
        <v>2100</v>
      </c>
      <c r="M9" s="189"/>
      <c r="N9" s="189"/>
      <c r="O9" s="189"/>
      <c r="P9" s="189"/>
      <c r="Q9" s="189"/>
    </row>
    <row r="10" spans="1:18">
      <c r="A10" s="190" t="s">
        <v>136</v>
      </c>
      <c r="B10" s="191">
        <v>0</v>
      </c>
      <c r="C10" s="191">
        <v>0</v>
      </c>
      <c r="D10" s="191">
        <v>0</v>
      </c>
      <c r="E10" s="191">
        <v>0</v>
      </c>
      <c r="F10" s="191">
        <v>27.033895796178339</v>
      </c>
      <c r="G10" s="191">
        <v>265.68384305732485</v>
      </c>
      <c r="H10" s="191">
        <v>271.77257770700635</v>
      </c>
      <c r="I10" s="191">
        <v>255.58444662420385</v>
      </c>
      <c r="J10" s="191">
        <v>327.70476407643304</v>
      </c>
      <c r="K10" s="191">
        <v>291.28648496815282</v>
      </c>
      <c r="L10" s="191">
        <v>337.3981662420382</v>
      </c>
      <c r="M10" s="189"/>
      <c r="N10" s="189"/>
      <c r="O10" s="189"/>
      <c r="P10" s="189"/>
      <c r="Q10" s="189"/>
    </row>
    <row r="11" spans="1:18">
      <c r="A11" s="186" t="s">
        <v>216</v>
      </c>
      <c r="B11" s="60">
        <v>259</v>
      </c>
      <c r="C11" s="60">
        <v>309</v>
      </c>
      <c r="D11" s="60">
        <v>462</v>
      </c>
      <c r="E11" s="60">
        <v>535</v>
      </c>
      <c r="F11" s="60">
        <v>913</v>
      </c>
      <c r="G11" s="60">
        <v>1608</v>
      </c>
      <c r="H11" s="60">
        <v>1803</v>
      </c>
      <c r="I11" s="60">
        <v>2816</v>
      </c>
      <c r="J11" s="60">
        <v>3702</v>
      </c>
      <c r="K11" s="60">
        <v>4258</v>
      </c>
      <c r="L11" s="60">
        <v>4450</v>
      </c>
      <c r="M11" s="189"/>
      <c r="N11" s="189"/>
      <c r="O11" s="189"/>
      <c r="P11" s="189"/>
      <c r="Q11" s="189"/>
    </row>
    <row r="12" spans="1:18">
      <c r="A12" s="188" t="s">
        <v>210</v>
      </c>
      <c r="B12" s="177">
        <v>0</v>
      </c>
      <c r="C12" s="177">
        <v>0</v>
      </c>
      <c r="D12" s="177">
        <v>0</v>
      </c>
      <c r="E12" s="177">
        <v>150</v>
      </c>
      <c r="F12" s="177">
        <v>100</v>
      </c>
      <c r="G12" s="177">
        <v>105</v>
      </c>
      <c r="H12" s="177">
        <v>170</v>
      </c>
      <c r="I12" s="177">
        <v>263</v>
      </c>
      <c r="J12" s="177">
        <v>105</v>
      </c>
      <c r="K12" s="177">
        <v>238</v>
      </c>
      <c r="L12" s="177">
        <v>550</v>
      </c>
      <c r="M12" s="189"/>
      <c r="N12" s="189"/>
      <c r="O12" s="189"/>
      <c r="P12" s="189"/>
      <c r="Q12" s="189"/>
    </row>
    <row r="13" spans="1:18">
      <c r="A13" s="186" t="s">
        <v>190</v>
      </c>
      <c r="B13" s="60">
        <v>0</v>
      </c>
      <c r="C13" s="60">
        <v>0</v>
      </c>
      <c r="D13" s="60">
        <v>0</v>
      </c>
      <c r="E13" s="60">
        <v>6</v>
      </c>
      <c r="F13" s="60">
        <v>67</v>
      </c>
      <c r="G13" s="60">
        <v>135</v>
      </c>
      <c r="H13" s="60">
        <v>192</v>
      </c>
      <c r="I13" s="60">
        <v>336</v>
      </c>
      <c r="J13" s="60">
        <v>401</v>
      </c>
      <c r="K13" s="60">
        <v>426</v>
      </c>
      <c r="L13" s="60">
        <v>510</v>
      </c>
      <c r="N13" s="192"/>
      <c r="O13" s="192"/>
      <c r="P13" s="192"/>
      <c r="Q13" s="192"/>
    </row>
    <row r="14" spans="1:18">
      <c r="A14" s="188" t="s">
        <v>206</v>
      </c>
      <c r="B14" s="177">
        <v>6684</v>
      </c>
      <c r="C14" s="177">
        <v>8151</v>
      </c>
      <c r="D14" s="177">
        <v>10617</v>
      </c>
      <c r="E14" s="177">
        <v>12880</v>
      </c>
      <c r="F14" s="177">
        <v>14755</v>
      </c>
      <c r="G14" s="177">
        <v>18381</v>
      </c>
      <c r="H14" s="177">
        <v>24552</v>
      </c>
      <c r="I14" s="177">
        <v>34968</v>
      </c>
      <c r="J14" s="177">
        <v>40727.699999999997</v>
      </c>
      <c r="K14" s="177">
        <v>50087</v>
      </c>
      <c r="L14" s="177">
        <v>52805</v>
      </c>
      <c r="N14" s="192"/>
      <c r="O14" s="192"/>
      <c r="P14" s="192"/>
      <c r="Q14" s="192"/>
    </row>
    <row r="15" spans="1:18">
      <c r="A15" s="186" t="s">
        <v>217</v>
      </c>
      <c r="B15" s="60">
        <v>2</v>
      </c>
      <c r="C15" s="60">
        <v>10</v>
      </c>
      <c r="D15" s="60">
        <v>35</v>
      </c>
      <c r="E15" s="60">
        <v>56</v>
      </c>
      <c r="F15" s="60">
        <v>110.96610420382422</v>
      </c>
      <c r="G15" s="60">
        <v>276.31615694267384</v>
      </c>
      <c r="H15" s="60">
        <v>301.22742229299183</v>
      </c>
      <c r="I15" s="60">
        <v>486.41555337580212</v>
      </c>
      <c r="J15" s="60">
        <v>651.14134471338184</v>
      </c>
      <c r="K15" s="60">
        <v>588.00000063693733</v>
      </c>
      <c r="L15" s="60">
        <v>766.55920904458617</v>
      </c>
      <c r="N15" s="192"/>
      <c r="O15" s="192"/>
      <c r="P15" s="192"/>
      <c r="Q15" s="192"/>
    </row>
    <row r="16" spans="1:18">
      <c r="A16" s="190" t="s">
        <v>36</v>
      </c>
      <c r="B16" s="191">
        <f>SUM(B5:B15)</f>
        <v>17876</v>
      </c>
      <c r="C16" s="191">
        <f t="shared" ref="C16:L16" si="0">SUM(C5:C15)</f>
        <v>20491.110627999999</v>
      </c>
      <c r="D16" s="191">
        <f t="shared" si="0"/>
        <v>25435.67585</v>
      </c>
      <c r="E16" s="191">
        <f t="shared" si="0"/>
        <v>27866.772136999996</v>
      </c>
      <c r="F16" s="191">
        <f t="shared" si="0"/>
        <v>30978.733205</v>
      </c>
      <c r="G16" s="191">
        <f t="shared" si="0"/>
        <v>38743.656027000005</v>
      </c>
      <c r="H16" s="191">
        <f t="shared" si="0"/>
        <v>49876.244709999999</v>
      </c>
      <c r="I16" s="191">
        <f t="shared" si="0"/>
        <v>66878.200314000002</v>
      </c>
      <c r="J16" s="191">
        <f t="shared" si="0"/>
        <v>71708.057687789813</v>
      </c>
      <c r="K16" s="191">
        <f t="shared" si="0"/>
        <v>84880.724157605087</v>
      </c>
      <c r="L16" s="191">
        <f t="shared" si="0"/>
        <v>83311.590375286614</v>
      </c>
      <c r="M16" s="187"/>
      <c r="N16" s="187"/>
      <c r="O16" s="187"/>
      <c r="P16" s="187"/>
      <c r="Q16" s="187"/>
    </row>
    <row r="17" spans="1:8">
      <c r="A17" s="193"/>
      <c r="B17" s="175"/>
      <c r="C17" s="175"/>
      <c r="D17" s="175"/>
      <c r="E17" s="175"/>
      <c r="F17" s="194"/>
      <c r="G17" s="194"/>
      <c r="H17" s="194"/>
    </row>
    <row r="18" spans="1:8">
      <c r="A18" s="63" t="s">
        <v>63</v>
      </c>
    </row>
    <row r="19" spans="1:8" ht="16.2">
      <c r="A19" s="26" t="s">
        <v>151</v>
      </c>
    </row>
    <row r="20" spans="1:8">
      <c r="A20" s="43" t="s">
        <v>137</v>
      </c>
    </row>
    <row r="22" spans="1:8">
      <c r="B22" s="195"/>
      <c r="C22" s="195"/>
      <c r="D22" s="195"/>
      <c r="E22" s="195"/>
      <c r="F22" s="195"/>
      <c r="G22" s="195"/>
      <c r="H22" s="195"/>
    </row>
    <row r="23" spans="1:8">
      <c r="B23" s="196"/>
      <c r="C23" s="196"/>
      <c r="D23" s="196"/>
      <c r="E23" s="196"/>
      <c r="F23" s="196"/>
      <c r="G23" s="196"/>
      <c r="H23" s="196"/>
    </row>
  </sheetData>
  <conditionalFormatting sqref="A17">
    <cfRule type="cellIs" dxfId="1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6" style="2" customWidth="1"/>
    <col min="2" max="10" width="10.109375" style="2" customWidth="1"/>
    <col min="11" max="16384" width="11.5546875" style="2"/>
  </cols>
  <sheetData>
    <row r="1" spans="1:17">
      <c r="A1" s="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7">
      <c r="A2" s="1" t="s">
        <v>237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>
      <c r="A3" s="1" t="s">
        <v>201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>
      <c r="A4" s="115" t="s">
        <v>47</v>
      </c>
      <c r="B4" s="115">
        <v>2001</v>
      </c>
      <c r="C4" s="115">
        <v>2002</v>
      </c>
      <c r="D4" s="115">
        <v>2003</v>
      </c>
      <c r="E4" s="115">
        <v>2004</v>
      </c>
      <c r="F4" s="115">
        <v>2005</v>
      </c>
      <c r="G4" s="115">
        <v>2006</v>
      </c>
      <c r="H4" s="115">
        <v>2007</v>
      </c>
      <c r="I4" s="115">
        <v>2008</v>
      </c>
      <c r="J4" s="115">
        <v>2009</v>
      </c>
      <c r="K4" s="115">
        <v>2010</v>
      </c>
      <c r="L4" s="115">
        <v>2011</v>
      </c>
    </row>
    <row r="5" spans="1:17">
      <c r="A5" s="186" t="s">
        <v>169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3</v>
      </c>
      <c r="K5" s="60">
        <v>116</v>
      </c>
      <c r="L5" s="60">
        <v>207</v>
      </c>
      <c r="M5" s="197"/>
      <c r="N5" s="197"/>
      <c r="O5" s="197"/>
      <c r="P5" s="197"/>
      <c r="Q5" s="197"/>
    </row>
    <row r="6" spans="1:17">
      <c r="A6" s="188" t="s">
        <v>170</v>
      </c>
      <c r="B6" s="177">
        <v>45</v>
      </c>
      <c r="C6" s="177">
        <v>40</v>
      </c>
      <c r="D6" s="177">
        <v>51</v>
      </c>
      <c r="E6" s="177">
        <v>24</v>
      </c>
      <c r="F6" s="177">
        <v>27</v>
      </c>
      <c r="G6" s="177">
        <v>15</v>
      </c>
      <c r="H6" s="177">
        <v>50</v>
      </c>
      <c r="I6" s="177">
        <v>131</v>
      </c>
      <c r="J6" s="177">
        <v>205.5</v>
      </c>
      <c r="K6" s="177">
        <v>280</v>
      </c>
      <c r="L6" s="177">
        <v>288</v>
      </c>
      <c r="M6" s="197"/>
      <c r="N6" s="197"/>
      <c r="O6" s="197"/>
      <c r="P6" s="197"/>
      <c r="Q6" s="197"/>
    </row>
    <row r="7" spans="1:17">
      <c r="A7" s="186" t="s">
        <v>172</v>
      </c>
      <c r="B7" s="60">
        <v>11151</v>
      </c>
      <c r="C7" s="60">
        <v>11027.430251567999</v>
      </c>
      <c r="D7" s="60">
        <v>11548.061000000002</v>
      </c>
      <c r="E7" s="60">
        <v>12080.295999999998</v>
      </c>
      <c r="F7" s="60">
        <v>12612.651</v>
      </c>
      <c r="G7" s="60">
        <v>12698.954000000002</v>
      </c>
      <c r="H7" s="60">
        <v>16204.09</v>
      </c>
      <c r="I7" s="60">
        <v>19961.976999999999</v>
      </c>
      <c r="J7" s="60">
        <v>22523.3</v>
      </c>
      <c r="K7" s="60">
        <v>22535.216</v>
      </c>
      <c r="L7" s="60">
        <v>19194.154999999999</v>
      </c>
      <c r="M7" s="198"/>
      <c r="N7" s="197"/>
      <c r="O7" s="197"/>
      <c r="P7" s="197"/>
      <c r="Q7" s="197"/>
    </row>
    <row r="8" spans="1:17">
      <c r="A8" s="188" t="s">
        <v>205</v>
      </c>
      <c r="B8" s="177">
        <v>225</v>
      </c>
      <c r="C8" s="177">
        <v>230</v>
      </c>
      <c r="D8" s="177">
        <v>230</v>
      </c>
      <c r="E8" s="177">
        <v>230</v>
      </c>
      <c r="F8" s="177">
        <v>255</v>
      </c>
      <c r="G8" s="177">
        <v>335</v>
      </c>
      <c r="H8" s="177">
        <v>1118</v>
      </c>
      <c r="I8" s="177">
        <v>1395</v>
      </c>
      <c r="J8" s="177">
        <v>1176</v>
      </c>
      <c r="K8" s="177">
        <v>1687</v>
      </c>
      <c r="L8" s="177">
        <v>1948</v>
      </c>
      <c r="M8" s="198"/>
      <c r="N8" s="198"/>
      <c r="O8" s="197"/>
      <c r="P8" s="197"/>
      <c r="Q8" s="197"/>
    </row>
    <row r="9" spans="1:17">
      <c r="A9" s="186" t="s">
        <v>209</v>
      </c>
      <c r="B9" s="60">
        <v>0</v>
      </c>
      <c r="C9" s="60">
        <v>289</v>
      </c>
      <c r="D9" s="60">
        <v>800</v>
      </c>
      <c r="E9" s="60">
        <v>1000</v>
      </c>
      <c r="F9" s="60">
        <v>1200</v>
      </c>
      <c r="G9" s="60">
        <v>1685</v>
      </c>
      <c r="H9" s="60">
        <v>1700</v>
      </c>
      <c r="I9" s="60">
        <v>2000</v>
      </c>
      <c r="J9" s="60">
        <v>2050</v>
      </c>
      <c r="K9" s="60">
        <v>2050</v>
      </c>
      <c r="L9" s="60">
        <v>2100</v>
      </c>
      <c r="M9" s="197"/>
      <c r="N9" s="197"/>
      <c r="O9" s="197"/>
      <c r="P9" s="197"/>
      <c r="Q9" s="198"/>
    </row>
    <row r="10" spans="1:17">
      <c r="A10" s="188" t="s">
        <v>136</v>
      </c>
      <c r="B10" s="177">
        <v>0</v>
      </c>
      <c r="C10" s="177">
        <v>0</v>
      </c>
      <c r="D10" s="177">
        <v>0</v>
      </c>
      <c r="E10" s="177">
        <v>0</v>
      </c>
      <c r="F10" s="177">
        <v>22.602065350318473</v>
      </c>
      <c r="G10" s="177">
        <v>262.4703001273885</v>
      </c>
      <c r="H10" s="177">
        <v>283.13226751592362</v>
      </c>
      <c r="I10" s="177">
        <v>247.0966402547771</v>
      </c>
      <c r="J10" s="177">
        <v>338.36026675159241</v>
      </c>
      <c r="K10" s="177">
        <v>292.08897936305732</v>
      </c>
      <c r="L10" s="177">
        <v>351.08633363057328</v>
      </c>
      <c r="M10" s="198"/>
      <c r="N10" s="197"/>
      <c r="O10" s="197"/>
      <c r="P10" s="197"/>
      <c r="Q10" s="198"/>
    </row>
    <row r="11" spans="1:17">
      <c r="A11" s="186" t="s">
        <v>216</v>
      </c>
      <c r="B11" s="60">
        <v>283</v>
      </c>
      <c r="C11" s="60">
        <v>399.16</v>
      </c>
      <c r="D11" s="60">
        <v>646.1</v>
      </c>
      <c r="E11" s="60">
        <v>1011.6</v>
      </c>
      <c r="F11" s="60">
        <v>1486.9</v>
      </c>
      <c r="G11" s="60">
        <v>1909</v>
      </c>
      <c r="H11" s="60">
        <v>2298</v>
      </c>
      <c r="I11" s="60">
        <v>3520</v>
      </c>
      <c r="J11" s="60">
        <v>4335.1000000000004</v>
      </c>
      <c r="K11" s="60">
        <v>5478</v>
      </c>
      <c r="L11" s="60">
        <v>5647</v>
      </c>
      <c r="M11" s="198"/>
      <c r="N11" s="198"/>
      <c r="O11" s="198"/>
      <c r="P11" s="198"/>
      <c r="Q11" s="198"/>
    </row>
    <row r="12" spans="1:17">
      <c r="A12" s="188" t="s">
        <v>210</v>
      </c>
      <c r="B12" s="177">
        <v>0</v>
      </c>
      <c r="C12" s="177">
        <v>0</v>
      </c>
      <c r="D12" s="177">
        <v>0</v>
      </c>
      <c r="E12" s="177">
        <v>150</v>
      </c>
      <c r="F12" s="177">
        <v>100</v>
      </c>
      <c r="G12" s="177">
        <v>105</v>
      </c>
      <c r="H12" s="177">
        <v>170</v>
      </c>
      <c r="I12" s="177">
        <v>265</v>
      </c>
      <c r="J12" s="177">
        <v>105</v>
      </c>
      <c r="K12" s="177">
        <v>238</v>
      </c>
      <c r="L12" s="177">
        <v>550</v>
      </c>
      <c r="M12" s="198"/>
      <c r="N12" s="198"/>
      <c r="O12" s="198"/>
      <c r="P12" s="198"/>
      <c r="Q12" s="198"/>
    </row>
    <row r="13" spans="1:17">
      <c r="A13" s="186" t="s">
        <v>190</v>
      </c>
      <c r="B13" s="60">
        <v>0</v>
      </c>
      <c r="C13" s="60">
        <v>0</v>
      </c>
      <c r="D13" s="60">
        <v>0</v>
      </c>
      <c r="E13" s="60">
        <v>6</v>
      </c>
      <c r="F13" s="60">
        <v>67</v>
      </c>
      <c r="G13" s="60">
        <v>127</v>
      </c>
      <c r="H13" s="60">
        <v>176</v>
      </c>
      <c r="I13" s="60">
        <v>340</v>
      </c>
      <c r="J13" s="60">
        <v>446</v>
      </c>
      <c r="K13" s="60">
        <v>438</v>
      </c>
      <c r="L13" s="60">
        <v>450</v>
      </c>
      <c r="M13" s="197"/>
      <c r="N13" s="197"/>
      <c r="O13" s="197"/>
      <c r="P13" s="197"/>
      <c r="Q13" s="198"/>
    </row>
    <row r="14" spans="1:17">
      <c r="A14" s="188" t="s">
        <v>206</v>
      </c>
      <c r="B14" s="177">
        <v>6567</v>
      </c>
      <c r="C14" s="177">
        <v>7891.66</v>
      </c>
      <c r="D14" s="177">
        <v>10734.11</v>
      </c>
      <c r="E14" s="177">
        <v>13279.4</v>
      </c>
      <c r="F14" s="177">
        <v>15240.4</v>
      </c>
      <c r="G14" s="177">
        <v>20635.599999999999</v>
      </c>
      <c r="H14" s="177">
        <v>25917.4</v>
      </c>
      <c r="I14" s="177">
        <v>36341</v>
      </c>
      <c r="J14" s="177">
        <v>41065</v>
      </c>
      <c r="K14" s="177">
        <v>48003</v>
      </c>
      <c r="L14" s="177">
        <v>48685</v>
      </c>
      <c r="M14" s="197"/>
      <c r="N14" s="197"/>
      <c r="O14" s="197"/>
      <c r="P14" s="197"/>
      <c r="Q14" s="198"/>
    </row>
    <row r="15" spans="1:17">
      <c r="A15" s="186" t="s">
        <v>217</v>
      </c>
      <c r="B15" s="60">
        <v>2</v>
      </c>
      <c r="C15" s="60">
        <v>10</v>
      </c>
      <c r="D15" s="60">
        <v>35</v>
      </c>
      <c r="E15" s="60">
        <v>40</v>
      </c>
      <c r="F15" s="60">
        <v>74.39793464968534</v>
      </c>
      <c r="G15" s="60">
        <v>493.52969987261167</v>
      </c>
      <c r="H15" s="60">
        <v>757.86773248408281</v>
      </c>
      <c r="I15" s="60">
        <v>959.90335974522168</v>
      </c>
      <c r="J15" s="60">
        <v>1737.6397332484048</v>
      </c>
      <c r="K15" s="60">
        <v>1356.9110206369514</v>
      </c>
      <c r="L15" s="60">
        <v>1436.9136663694226</v>
      </c>
      <c r="M15" s="197"/>
      <c r="N15" s="197"/>
      <c r="O15" s="197"/>
      <c r="P15" s="197"/>
      <c r="Q15" s="198"/>
    </row>
    <row r="16" spans="1:17">
      <c r="A16" s="190" t="s">
        <v>36</v>
      </c>
      <c r="B16" s="191">
        <f>SUM(B5:B15)</f>
        <v>18273</v>
      </c>
      <c r="C16" s="191">
        <f t="shared" ref="C16:I16" si="0">SUM(C5:C15)</f>
        <v>19887.250251567999</v>
      </c>
      <c r="D16" s="191">
        <f t="shared" si="0"/>
        <v>24044.271000000001</v>
      </c>
      <c r="E16" s="191">
        <f t="shared" si="0"/>
        <v>27821.295999999998</v>
      </c>
      <c r="F16" s="191">
        <f t="shared" si="0"/>
        <v>31085.951000000001</v>
      </c>
      <c r="G16" s="191">
        <f t="shared" si="0"/>
        <v>38266.554000000004</v>
      </c>
      <c r="H16" s="191">
        <f t="shared" si="0"/>
        <v>48674.490000000005</v>
      </c>
      <c r="I16" s="191">
        <f t="shared" si="0"/>
        <v>65160.976999999999</v>
      </c>
      <c r="J16" s="191">
        <f>SUM(J5:J15)</f>
        <v>73984.899999999994</v>
      </c>
      <c r="K16" s="191">
        <f>SUM(K5:K15)</f>
        <v>82474.216</v>
      </c>
      <c r="L16" s="191">
        <f>SUM(L5:L15)</f>
        <v>80857.154999999999</v>
      </c>
      <c r="M16" s="197"/>
      <c r="N16" s="197"/>
      <c r="O16" s="197"/>
      <c r="P16" s="197"/>
      <c r="Q16" s="197"/>
    </row>
    <row r="17" spans="1:8">
      <c r="A17" s="184"/>
      <c r="B17" s="175"/>
      <c r="C17" s="175"/>
      <c r="D17" s="175"/>
      <c r="E17" s="175"/>
      <c r="F17" s="194"/>
      <c r="G17" s="194"/>
      <c r="H17" s="194"/>
    </row>
    <row r="18" spans="1:8">
      <c r="A18" s="63" t="s">
        <v>63</v>
      </c>
    </row>
    <row r="19" spans="1:8" ht="16.2">
      <c r="A19" s="26" t="s">
        <v>151</v>
      </c>
    </row>
    <row r="20" spans="1:8">
      <c r="A20" s="43" t="s">
        <v>215</v>
      </c>
    </row>
    <row r="22" spans="1:8">
      <c r="B22" s="199"/>
      <c r="C22" s="199"/>
      <c r="D22" s="199"/>
      <c r="E22" s="199"/>
      <c r="F22" s="199"/>
      <c r="G22" s="199"/>
      <c r="H22" s="199"/>
    </row>
    <row r="23" spans="1:8">
      <c r="B23" s="196"/>
      <c r="C23" s="196"/>
      <c r="D23" s="196"/>
      <c r="E23" s="196"/>
      <c r="F23" s="196"/>
      <c r="G23" s="196"/>
      <c r="H23" s="196"/>
    </row>
  </sheetData>
  <conditionalFormatting sqref="A1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showGridLines="0"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3.5546875" style="2" customWidth="1"/>
    <col min="2" max="12" width="15.6640625" style="2" customWidth="1"/>
    <col min="13" max="13" width="12.5546875" style="2" bestFit="1" customWidth="1"/>
    <col min="14" max="14" width="19.44140625" style="2" customWidth="1"/>
    <col min="15" max="16384" width="11.5546875" style="2"/>
  </cols>
  <sheetData>
    <row r="1" spans="1:15">
      <c r="A1" s="1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>
      <c r="A2" s="1" t="s">
        <v>274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>
      <c r="A3" s="1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>
      <c r="A4" s="213" t="s">
        <v>47</v>
      </c>
      <c r="B4" s="214" t="s">
        <v>48</v>
      </c>
      <c r="C4" s="214"/>
      <c r="D4" s="214"/>
      <c r="E4" s="214" t="s">
        <v>49</v>
      </c>
      <c r="F4" s="214"/>
      <c r="G4" s="214"/>
      <c r="H4" s="215" t="s">
        <v>50</v>
      </c>
      <c r="I4" s="45" t="s">
        <v>51</v>
      </c>
      <c r="J4" s="216" t="s">
        <v>52</v>
      </c>
      <c r="K4" s="216"/>
      <c r="L4" s="216"/>
      <c r="M4" s="216"/>
      <c r="N4" s="46" t="s">
        <v>53</v>
      </c>
    </row>
    <row r="5" spans="1:15" s="49" customFormat="1" ht="43.2">
      <c r="A5" s="213"/>
      <c r="B5" s="47" t="s">
        <v>30</v>
      </c>
      <c r="C5" s="48" t="s">
        <v>54</v>
      </c>
      <c r="D5" s="48" t="s">
        <v>36</v>
      </c>
      <c r="E5" s="47" t="s">
        <v>30</v>
      </c>
      <c r="F5" s="48" t="s">
        <v>55</v>
      </c>
      <c r="G5" s="48" t="s">
        <v>36</v>
      </c>
      <c r="H5" s="215"/>
      <c r="I5" s="47" t="s">
        <v>56</v>
      </c>
      <c r="J5" s="47" t="s">
        <v>30</v>
      </c>
      <c r="K5" s="48" t="s">
        <v>38</v>
      </c>
      <c r="L5" s="48" t="s">
        <v>36</v>
      </c>
      <c r="M5" s="48" t="s">
        <v>57</v>
      </c>
      <c r="N5" s="48" t="s">
        <v>58</v>
      </c>
    </row>
    <row r="6" spans="1:15">
      <c r="A6" s="54">
        <v>2001</v>
      </c>
      <c r="B6" s="55">
        <v>1509040.9389057597</v>
      </c>
      <c r="C6" s="55">
        <v>735714.91920000024</v>
      </c>
      <c r="D6" s="55">
        <f t="shared" ref="D6:D13" si="0">SUM(B6:C6)</f>
        <v>2244755.8581057601</v>
      </c>
      <c r="E6" s="55">
        <v>1203822.9740219857</v>
      </c>
      <c r="F6" s="55">
        <v>108398.74020000003</v>
      </c>
      <c r="G6" s="55">
        <f>SUM(E6:F6)</f>
        <v>1312221.7142219858</v>
      </c>
      <c r="H6" s="55">
        <v>58075.35406515919</v>
      </c>
      <c r="I6" s="55">
        <f>SUM(G6:H6)</f>
        <v>1370297.0682871449</v>
      </c>
      <c r="J6" s="55">
        <v>293256.63719949999</v>
      </c>
      <c r="K6" s="55">
        <v>638240.18700000003</v>
      </c>
      <c r="L6" s="55">
        <f t="shared" ref="L6:L12" si="1">SUM(J6:K6)</f>
        <v>931496.82419950003</v>
      </c>
      <c r="M6" s="56">
        <v>211.91161370499998</v>
      </c>
      <c r="N6" s="55">
        <v>48857.020735649996</v>
      </c>
      <c r="O6" s="53"/>
    </row>
    <row r="7" spans="1:15">
      <c r="A7" s="50">
        <v>2002</v>
      </c>
      <c r="B7" s="51">
        <v>1745731.2117605116</v>
      </c>
      <c r="C7" s="51">
        <v>783024.51879999985</v>
      </c>
      <c r="D7" s="51">
        <f t="shared" si="0"/>
        <v>2528755.7305605114</v>
      </c>
      <c r="E7" s="51">
        <v>1252483.8192150237</v>
      </c>
      <c r="F7" s="51">
        <v>109430.04489999999</v>
      </c>
      <c r="G7" s="51">
        <f t="shared" ref="G7:G13" si="2">SUM(E7:F7)</f>
        <v>1361913.8641150238</v>
      </c>
      <c r="H7" s="51">
        <v>86372.22385670738</v>
      </c>
      <c r="I7" s="51">
        <f t="shared" ref="I7:I13" si="3">SUM(G7:H7)</f>
        <v>1448286.0879717311</v>
      </c>
      <c r="J7" s="51">
        <v>501724.64062343998</v>
      </c>
      <c r="K7" s="51">
        <v>625504.73690000002</v>
      </c>
      <c r="L7" s="51">
        <f t="shared" si="1"/>
        <v>1127229.3775234399</v>
      </c>
      <c r="M7" s="52">
        <v>199.71125757409996</v>
      </c>
      <c r="N7" s="51">
        <v>81793.114544949975</v>
      </c>
      <c r="O7" s="53"/>
    </row>
    <row r="8" spans="1:15">
      <c r="A8" s="54">
        <v>2003</v>
      </c>
      <c r="B8" s="55">
        <v>1950911.8779838495</v>
      </c>
      <c r="C8" s="55">
        <v>699053.80190000008</v>
      </c>
      <c r="D8" s="55">
        <f t="shared" si="0"/>
        <v>2649965.6798838498</v>
      </c>
      <c r="E8" s="55">
        <v>1254381.1635137291</v>
      </c>
      <c r="F8" s="55">
        <v>97357.952200000014</v>
      </c>
      <c r="G8" s="55">
        <f t="shared" si="2"/>
        <v>1351739.1157137291</v>
      </c>
      <c r="H8" s="55">
        <v>116627.83855925142</v>
      </c>
      <c r="I8" s="55">
        <f t="shared" si="3"/>
        <v>1468366.9542729806</v>
      </c>
      <c r="J8" s="55">
        <v>653450.42626109999</v>
      </c>
      <c r="K8" s="55">
        <v>633805.90700000012</v>
      </c>
      <c r="L8" s="55">
        <f t="shared" si="1"/>
        <v>1287256.3332611001</v>
      </c>
      <c r="M8" s="56">
        <v>218.6805608212</v>
      </c>
      <c r="N8" s="55">
        <v>86160.662531885973</v>
      </c>
      <c r="O8" s="53"/>
    </row>
    <row r="9" spans="1:15">
      <c r="A9" s="50">
        <v>2004</v>
      </c>
      <c r="B9" s="51">
        <v>2069201.0981905898</v>
      </c>
      <c r="C9" s="51">
        <v>672161.75000000105</v>
      </c>
      <c r="D9" s="51">
        <f t="shared" si="0"/>
        <v>2741362.8481905907</v>
      </c>
      <c r="E9" s="51">
        <v>1390479.505243236</v>
      </c>
      <c r="F9" s="51">
        <v>132947.68809999985</v>
      </c>
      <c r="G9" s="51">
        <f t="shared" si="2"/>
        <v>1523427.1933432359</v>
      </c>
      <c r="H9" s="51">
        <v>37853.37198424559</v>
      </c>
      <c r="I9" s="51">
        <f t="shared" si="3"/>
        <v>1561280.5653274814</v>
      </c>
      <c r="J9" s="51">
        <v>665283.84967779811</v>
      </c>
      <c r="K9" s="51">
        <v>567498.55979999993</v>
      </c>
      <c r="L9" s="51">
        <f t="shared" si="1"/>
        <v>1232782.409477798</v>
      </c>
      <c r="M9" s="52">
        <v>222.93925837020009</v>
      </c>
      <c r="N9" s="51">
        <v>71519.962105243991</v>
      </c>
      <c r="O9" s="53"/>
    </row>
    <row r="10" spans="1:15">
      <c r="A10" s="54">
        <v>2005</v>
      </c>
      <c r="B10" s="55">
        <v>2146379.931308209</v>
      </c>
      <c r="C10" s="55">
        <v>536835.0605000006</v>
      </c>
      <c r="D10" s="55">
        <f t="shared" si="0"/>
        <v>2683214.9918082096</v>
      </c>
      <c r="E10" s="55">
        <v>1372929.4417092502</v>
      </c>
      <c r="F10" s="55">
        <v>142450.65419999996</v>
      </c>
      <c r="G10" s="55">
        <f t="shared" si="2"/>
        <v>1515380.0959092502</v>
      </c>
      <c r="H10" s="55">
        <v>59648.360168392792</v>
      </c>
      <c r="I10" s="55">
        <f t="shared" si="3"/>
        <v>1575028.456077643</v>
      </c>
      <c r="J10" s="55">
        <v>775931.68236446183</v>
      </c>
      <c r="K10" s="55">
        <v>403709.90060000005</v>
      </c>
      <c r="L10" s="55">
        <f t="shared" si="1"/>
        <v>1179641.5829644618</v>
      </c>
      <c r="M10" s="56">
        <v>266.25506990129998</v>
      </c>
      <c r="N10" s="55">
        <v>55503.423192487964</v>
      </c>
      <c r="O10" s="53"/>
    </row>
    <row r="11" spans="1:15">
      <c r="A11" s="50">
        <v>2006</v>
      </c>
      <c r="B11" s="51">
        <v>1983906.8617898647</v>
      </c>
      <c r="C11" s="51">
        <v>431237.84369999997</v>
      </c>
      <c r="D11" s="51">
        <f t="shared" si="0"/>
        <v>2415144.7054898646</v>
      </c>
      <c r="E11" s="51">
        <v>1324396.3506943027</v>
      </c>
      <c r="F11" s="51">
        <v>135475.49839999998</v>
      </c>
      <c r="G11" s="51">
        <f t="shared" si="2"/>
        <v>1459871.8490943026</v>
      </c>
      <c r="H11" s="51">
        <v>126009.61227069639</v>
      </c>
      <c r="I11" s="51">
        <f t="shared" si="3"/>
        <v>1585881.4613649989</v>
      </c>
      <c r="J11" s="51">
        <v>629662.37550044397</v>
      </c>
      <c r="K11" s="51">
        <v>295902.57459999999</v>
      </c>
      <c r="L11" s="51">
        <f t="shared" si="1"/>
        <v>925564.95010044402</v>
      </c>
      <c r="M11" s="52">
        <v>301.52386664190004</v>
      </c>
      <c r="N11" s="51">
        <v>87763.486104476018</v>
      </c>
      <c r="O11" s="53"/>
    </row>
    <row r="12" spans="1:15">
      <c r="A12" s="54">
        <v>2007</v>
      </c>
      <c r="B12" s="55">
        <v>2028424.7710173992</v>
      </c>
      <c r="C12" s="55">
        <v>248694.78240000026</v>
      </c>
      <c r="D12" s="55">
        <f t="shared" si="0"/>
        <v>2277119.5534173995</v>
      </c>
      <c r="E12" s="55">
        <v>1419774.7747213705</v>
      </c>
      <c r="F12" s="55">
        <v>138395.29149999993</v>
      </c>
      <c r="G12" s="55">
        <f t="shared" si="2"/>
        <v>1558170.0662213704</v>
      </c>
      <c r="H12" s="55">
        <v>160439.29174106379</v>
      </c>
      <c r="I12" s="55">
        <f t="shared" si="3"/>
        <v>1718609.3579624342</v>
      </c>
      <c r="J12" s="55">
        <v>549619.30065967597</v>
      </c>
      <c r="K12" s="55">
        <v>166760.88139999998</v>
      </c>
      <c r="L12" s="55">
        <f t="shared" si="1"/>
        <v>716380.18205967592</v>
      </c>
      <c r="M12" s="56">
        <v>234.89522819400003</v>
      </c>
      <c r="N12" s="55">
        <v>95567.379360595922</v>
      </c>
      <c r="O12" s="53"/>
    </row>
    <row r="13" spans="1:15">
      <c r="A13" s="50">
        <v>2008</v>
      </c>
      <c r="B13" s="51">
        <v>1797021.5349474198</v>
      </c>
      <c r="C13" s="51">
        <v>239112.84649999975</v>
      </c>
      <c r="D13" s="51">
        <f t="shared" si="0"/>
        <v>2036134.3814474195</v>
      </c>
      <c r="E13" s="51">
        <v>1381568.7468188605</v>
      </c>
      <c r="F13" s="51">
        <v>168276.55259999994</v>
      </c>
      <c r="G13" s="51">
        <f t="shared" si="2"/>
        <v>1549845.2994188606</v>
      </c>
      <c r="H13" s="51">
        <v>165383.62240161336</v>
      </c>
      <c r="I13" s="51">
        <f t="shared" si="3"/>
        <v>1715228.9218204739</v>
      </c>
      <c r="J13" s="51">
        <v>359161.68866879604</v>
      </c>
      <c r="K13" s="51">
        <v>119280.29519999999</v>
      </c>
      <c r="L13" s="51">
        <f>SUM(J13:K13)</f>
        <v>478441.98386879603</v>
      </c>
      <c r="M13" s="52">
        <v>167.35275807169998</v>
      </c>
      <c r="N13" s="51">
        <v>92721.222158735967</v>
      </c>
      <c r="O13" s="53"/>
    </row>
    <row r="14" spans="1:15">
      <c r="A14" s="54">
        <v>2009</v>
      </c>
      <c r="B14" s="55">
        <v>2188576.8988279053</v>
      </c>
      <c r="C14" s="55">
        <v>409918.63689999963</v>
      </c>
      <c r="D14" s="55">
        <f>SUM(B14:C14)</f>
        <v>2598495.5357279051</v>
      </c>
      <c r="E14" s="55">
        <v>1358644.3144383929</v>
      </c>
      <c r="F14" s="55">
        <v>154094.8709000001</v>
      </c>
      <c r="G14" s="55">
        <f>SUM(E14:F14)</f>
        <v>1512739.1853383929</v>
      </c>
      <c r="H14" s="55">
        <v>138295.20937342281</v>
      </c>
      <c r="I14" s="55">
        <f>SUM(G14:H14)</f>
        <v>1651034.3947118158</v>
      </c>
      <c r="J14" s="55">
        <v>745758.50010591792</v>
      </c>
      <c r="K14" s="55">
        <v>308180.28609999997</v>
      </c>
      <c r="L14" s="55">
        <f>SUM(J14:K14)</f>
        <v>1053938.7862059178</v>
      </c>
      <c r="M14" s="56">
        <v>429.17433920329995</v>
      </c>
      <c r="N14" s="55">
        <v>108123.41343585207</v>
      </c>
      <c r="O14" s="53"/>
    </row>
    <row r="15" spans="1:15">
      <c r="A15" s="50">
        <v>2010</v>
      </c>
      <c r="B15" s="51">
        <v>1892607.0890860895</v>
      </c>
      <c r="C15" s="51">
        <v>185006.33239999998</v>
      </c>
      <c r="D15" s="51">
        <f t="shared" ref="D15:D16" si="4">SUM(B15:C15)</f>
        <v>2077613.4214860895</v>
      </c>
      <c r="E15" s="51">
        <v>1304805.8256545721</v>
      </c>
      <c r="F15" s="51">
        <v>134167.59240000017</v>
      </c>
      <c r="G15" s="58">
        <f t="shared" ref="G15" si="5">SUM(E15:F15)</f>
        <v>1438973.4180545723</v>
      </c>
      <c r="H15" s="51">
        <v>184310.66421229742</v>
      </c>
      <c r="I15" s="51">
        <f t="shared" ref="I15:I17" si="6">SUM(G15:H15)</f>
        <v>1623284.0822668697</v>
      </c>
      <c r="J15" s="51">
        <v>593844.61174238194</v>
      </c>
      <c r="K15" s="51">
        <v>100551.1721</v>
      </c>
      <c r="L15" s="51">
        <f t="shared" ref="L15:L16" si="7">SUM(J15:K15)</f>
        <v>694395.7838423819</v>
      </c>
      <c r="M15" s="52">
        <v>373.80191478250015</v>
      </c>
      <c r="N15" s="51">
        <v>61885.290432723938</v>
      </c>
      <c r="O15" s="53"/>
    </row>
    <row r="16" spans="1:15">
      <c r="A16" s="54">
        <v>2011</v>
      </c>
      <c r="B16" s="55">
        <v>2139973.3481969209</v>
      </c>
      <c r="C16" s="55">
        <v>200015.09660000005</v>
      </c>
      <c r="D16" s="55">
        <f t="shared" si="4"/>
        <v>2339988.4447969208</v>
      </c>
      <c r="E16" s="55">
        <v>1292568.891788814</v>
      </c>
      <c r="F16" s="55">
        <v>113155.62379999983</v>
      </c>
      <c r="G16" s="55">
        <f>SUM(E16:F16)</f>
        <v>1405724.5155888139</v>
      </c>
      <c r="H16" s="55">
        <v>188146.56543940306</v>
      </c>
      <c r="I16" s="55">
        <f t="shared" si="6"/>
        <v>1593871.081028217</v>
      </c>
      <c r="J16" s="55">
        <v>824973.84468046611</v>
      </c>
      <c r="K16" s="55">
        <v>117061.39720000001</v>
      </c>
      <c r="L16" s="55">
        <f t="shared" si="7"/>
        <v>942035.24188046611</v>
      </c>
      <c r="M16" s="56">
        <v>625.45319185999995</v>
      </c>
      <c r="N16" s="55">
        <v>45182.658818115946</v>
      </c>
      <c r="O16" s="53"/>
    </row>
    <row r="17" spans="1:25">
      <c r="A17" s="50">
        <v>2012</v>
      </c>
      <c r="B17" s="51">
        <v>1944026.36471706</v>
      </c>
      <c r="C17" s="51">
        <v>252653.61000000019</v>
      </c>
      <c r="D17" s="51">
        <f>SUM(B17:C17)</f>
        <v>2196679.9747170601</v>
      </c>
      <c r="E17" s="51">
        <v>1308587.9059885268</v>
      </c>
      <c r="F17" s="51">
        <v>114311.00440000009</v>
      </c>
      <c r="G17" s="58">
        <f t="shared" ref="G17" si="8">SUM(E17:F17)</f>
        <v>1422898.910388527</v>
      </c>
      <c r="H17" s="51">
        <v>326794.27433993632</v>
      </c>
      <c r="I17" s="51">
        <f t="shared" si="6"/>
        <v>1749693.1847284632</v>
      </c>
      <c r="J17" s="51">
        <v>602562.99399129604</v>
      </c>
      <c r="K17" s="51">
        <v>154898.68879999995</v>
      </c>
      <c r="L17" s="51">
        <f>SUM(J17:K17)</f>
        <v>757461.68279129593</v>
      </c>
      <c r="M17" s="52">
        <v>454.46692963000004</v>
      </c>
      <c r="N17" s="51">
        <v>57296.813907137992</v>
      </c>
      <c r="O17" s="53"/>
    </row>
    <row r="18" spans="1:25">
      <c r="A18" s="59"/>
      <c r="B18" s="59"/>
      <c r="C18" s="59"/>
      <c r="D18" s="59"/>
      <c r="E18" s="60"/>
      <c r="F18" s="59"/>
      <c r="G18" s="59"/>
      <c r="H18" s="59"/>
      <c r="I18" s="59"/>
      <c r="J18" s="59"/>
      <c r="K18" s="59"/>
      <c r="L18" s="59"/>
      <c r="N18" s="59"/>
    </row>
    <row r="19" spans="1:25">
      <c r="A19" s="40" t="s">
        <v>41</v>
      </c>
      <c r="E19" s="18"/>
      <c r="G19" s="61"/>
      <c r="H19" s="62"/>
    </row>
    <row r="20" spans="1:25">
      <c r="A20" s="63" t="s">
        <v>42</v>
      </c>
      <c r="G20" s="18"/>
      <c r="H20" s="62"/>
      <c r="J20" s="62"/>
      <c r="K20" s="62"/>
      <c r="L20" s="62"/>
    </row>
    <row r="21" spans="1:25" ht="16.2">
      <c r="A21" s="26" t="s">
        <v>43</v>
      </c>
    </row>
    <row r="22" spans="1:25" ht="16.2">
      <c r="A22" s="41" t="s">
        <v>59</v>
      </c>
      <c r="M22" s="64"/>
    </row>
    <row r="23" spans="1:25" ht="16.2">
      <c r="A23" s="17" t="s">
        <v>60</v>
      </c>
      <c r="M23" s="37"/>
    </row>
    <row r="24" spans="1:25">
      <c r="A24" s="43" t="s">
        <v>61</v>
      </c>
      <c r="M24" s="18"/>
    </row>
    <row r="25" spans="1:25">
      <c r="M25" s="18"/>
    </row>
    <row r="26" spans="1:25">
      <c r="M26" s="18"/>
    </row>
    <row r="27" spans="1:25">
      <c r="M27" s="18"/>
    </row>
    <row r="28" spans="1:25">
      <c r="M28" s="18"/>
    </row>
    <row r="29" spans="1:25">
      <c r="M29" s="18"/>
    </row>
    <row r="30" spans="1:25">
      <c r="M30" s="18"/>
    </row>
    <row r="31" spans="1:25">
      <c r="B31" s="18"/>
      <c r="C31" s="18"/>
      <c r="D31" s="18"/>
      <c r="E31" s="18"/>
      <c r="F31" s="18"/>
      <c r="G31" s="18"/>
      <c r="H31" s="18"/>
      <c r="I31" s="18"/>
      <c r="J31" s="65"/>
      <c r="K31" s="65"/>
      <c r="L31" s="65"/>
      <c r="M31" s="18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>
      <c r="B32" s="18"/>
      <c r="C32" s="18"/>
      <c r="D32" s="18"/>
      <c r="E32" s="18"/>
      <c r="F32" s="18"/>
      <c r="G32" s="18"/>
      <c r="H32" s="18"/>
      <c r="I32" s="18"/>
      <c r="J32" s="65"/>
      <c r="K32" s="65"/>
      <c r="L32" s="65"/>
      <c r="M32" s="18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2:25">
      <c r="B33" s="18"/>
      <c r="C33" s="18"/>
      <c r="D33" s="18"/>
      <c r="E33" s="18"/>
      <c r="F33" s="18"/>
      <c r="G33" s="18"/>
      <c r="H33" s="18"/>
      <c r="I33" s="18"/>
      <c r="J33" s="65"/>
      <c r="K33" s="65"/>
      <c r="L33" s="65"/>
      <c r="M33" s="18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2:25">
      <c r="B34" s="18"/>
      <c r="C34" s="18"/>
      <c r="D34" s="18"/>
      <c r="E34" s="18"/>
      <c r="F34" s="18"/>
      <c r="G34" s="18"/>
      <c r="H34" s="18"/>
      <c r="I34" s="18"/>
      <c r="J34" s="65"/>
      <c r="K34" s="65"/>
      <c r="L34" s="65"/>
      <c r="M34" s="18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2:25">
      <c r="B35" s="18"/>
      <c r="C35" s="18"/>
      <c r="D35" s="18"/>
      <c r="E35" s="18"/>
      <c r="F35" s="18"/>
      <c r="G35" s="18"/>
      <c r="H35" s="18"/>
      <c r="I35" s="18"/>
      <c r="J35" s="65"/>
      <c r="K35" s="65"/>
      <c r="L35" s="65"/>
      <c r="M35" s="18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2:25">
      <c r="B36" s="18"/>
      <c r="C36" s="18"/>
      <c r="D36" s="18"/>
      <c r="E36" s="18"/>
      <c r="F36" s="18"/>
      <c r="G36" s="18"/>
      <c r="H36" s="18"/>
      <c r="I36" s="18"/>
      <c r="J36" s="65"/>
      <c r="K36" s="65"/>
      <c r="L36" s="65"/>
      <c r="M36" s="18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2:25">
      <c r="B37" s="18"/>
      <c r="C37" s="18"/>
      <c r="D37" s="18"/>
      <c r="E37" s="18"/>
      <c r="F37" s="18"/>
      <c r="G37" s="18"/>
      <c r="H37" s="18"/>
      <c r="I37" s="18"/>
      <c r="J37" s="65"/>
      <c r="K37" s="65"/>
      <c r="L37" s="65"/>
      <c r="M37" s="18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2:25">
      <c r="B38" s="18"/>
      <c r="C38" s="18"/>
      <c r="D38" s="18"/>
      <c r="E38" s="18"/>
      <c r="F38" s="18"/>
      <c r="G38" s="18"/>
      <c r="H38" s="18"/>
      <c r="I38" s="18"/>
      <c r="J38" s="65"/>
      <c r="K38" s="65"/>
      <c r="L38" s="65"/>
      <c r="M38" s="18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2:25">
      <c r="B39" s="18"/>
      <c r="C39" s="18"/>
      <c r="D39" s="18"/>
      <c r="E39" s="18"/>
      <c r="F39" s="18"/>
      <c r="G39" s="18"/>
      <c r="H39" s="18"/>
      <c r="I39" s="18"/>
      <c r="J39" s="65"/>
      <c r="K39" s="65"/>
      <c r="L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2:25">
      <c r="B40" s="18"/>
      <c r="C40" s="18"/>
      <c r="D40" s="18"/>
      <c r="E40" s="18"/>
      <c r="F40" s="18"/>
      <c r="G40" s="18"/>
      <c r="H40" s="18"/>
      <c r="I40" s="18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2:25">
      <c r="B41" s="18"/>
      <c r="C41" s="18"/>
      <c r="D41" s="18"/>
      <c r="E41" s="18"/>
      <c r="F41" s="18"/>
      <c r="G41" s="18"/>
      <c r="H41" s="18"/>
      <c r="I41" s="18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2:25">
      <c r="B42" s="18"/>
      <c r="C42" s="18"/>
      <c r="D42" s="18"/>
      <c r="E42" s="18"/>
      <c r="F42" s="18"/>
      <c r="G42" s="18"/>
      <c r="H42" s="18"/>
      <c r="I42" s="18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2:25">
      <c r="B43" s="18"/>
      <c r="C43" s="18"/>
      <c r="D43" s="18"/>
      <c r="E43" s="18"/>
      <c r="F43" s="18"/>
      <c r="G43" s="18"/>
      <c r="H43" s="18"/>
      <c r="I43" s="18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2:25">
      <c r="B44" s="18"/>
      <c r="C44" s="18"/>
      <c r="D44" s="18"/>
      <c r="E44" s="18"/>
      <c r="F44" s="18"/>
      <c r="G44" s="18"/>
      <c r="H44" s="18"/>
      <c r="I44" s="1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2:25">
      <c r="B45" s="18"/>
      <c r="C45" s="18"/>
      <c r="D45" s="18"/>
      <c r="E45" s="18"/>
      <c r="F45" s="18"/>
      <c r="G45" s="18"/>
      <c r="H45" s="18"/>
      <c r="I45" s="1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2:25">
      <c r="B46" s="18"/>
      <c r="C46" s="18"/>
      <c r="D46" s="18"/>
      <c r="E46" s="18"/>
      <c r="F46" s="18"/>
      <c r="G46" s="18"/>
      <c r="H46" s="18"/>
      <c r="I46" s="18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2:25">
      <c r="B47" s="18"/>
      <c r="C47" s="18"/>
      <c r="D47" s="18"/>
      <c r="E47" s="18"/>
      <c r="F47" s="18"/>
      <c r="G47" s="18"/>
      <c r="H47" s="18"/>
      <c r="I47" s="1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2:25">
      <c r="B48" s="18"/>
      <c r="C48" s="18"/>
      <c r="D48" s="18"/>
      <c r="E48" s="18"/>
      <c r="F48" s="18"/>
      <c r="G48" s="18"/>
      <c r="H48" s="18"/>
      <c r="I48" s="18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2:25">
      <c r="B49" s="18"/>
      <c r="C49" s="18"/>
      <c r="D49" s="18"/>
      <c r="E49" s="18"/>
      <c r="F49" s="18"/>
      <c r="G49" s="18"/>
      <c r="H49" s="18"/>
      <c r="I49" s="18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2:25">
      <c r="B50" s="18"/>
      <c r="C50" s="18"/>
      <c r="D50" s="18"/>
      <c r="E50" s="18"/>
      <c r="F50" s="18"/>
      <c r="G50" s="18"/>
      <c r="H50" s="18"/>
      <c r="I50" s="18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2:25">
      <c r="B51" s="18"/>
      <c r="C51" s="18"/>
      <c r="D51" s="18"/>
      <c r="E51" s="18"/>
      <c r="F51" s="18"/>
      <c r="G51" s="18"/>
      <c r="H51" s="18"/>
      <c r="I51" s="18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2:25">
      <c r="B52" s="18"/>
      <c r="C52" s="18"/>
      <c r="D52" s="18"/>
      <c r="E52" s="18"/>
      <c r="F52" s="18"/>
      <c r="G52" s="18"/>
      <c r="H52" s="18"/>
      <c r="I52" s="18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2:25">
      <c r="B53" s="18"/>
      <c r="C53" s="18"/>
      <c r="D53" s="18"/>
      <c r="E53" s="18"/>
      <c r="F53" s="18"/>
      <c r="G53" s="18"/>
      <c r="H53" s="18"/>
      <c r="I53" s="18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2:25">
      <c r="M54" s="65"/>
    </row>
    <row r="55" spans="2:25">
      <c r="M55" s="65"/>
    </row>
    <row r="56" spans="2:25">
      <c r="B56" s="18"/>
      <c r="C56" s="18"/>
      <c r="D56" s="65"/>
      <c r="E56" s="65"/>
      <c r="M56" s="65"/>
    </row>
    <row r="57" spans="2:25">
      <c r="B57" s="18"/>
      <c r="C57" s="18"/>
      <c r="D57" s="65"/>
      <c r="E57" s="65"/>
    </row>
    <row r="58" spans="2:25">
      <c r="B58" s="18"/>
      <c r="C58" s="18"/>
      <c r="D58" s="65"/>
      <c r="E58" s="65"/>
    </row>
    <row r="59" spans="2:25">
      <c r="B59" s="18"/>
      <c r="C59" s="18"/>
      <c r="D59" s="65"/>
      <c r="E59" s="65"/>
    </row>
    <row r="60" spans="2:25">
      <c r="B60" s="18"/>
      <c r="C60" s="18"/>
      <c r="D60" s="65"/>
      <c r="E60" s="65"/>
    </row>
    <row r="61" spans="2:25">
      <c r="B61" s="18"/>
      <c r="C61" s="18"/>
      <c r="D61" s="65"/>
      <c r="E61" s="65"/>
    </row>
    <row r="62" spans="2:25">
      <c r="B62" s="18"/>
      <c r="C62" s="18"/>
      <c r="D62" s="65"/>
      <c r="E62" s="65"/>
    </row>
    <row r="63" spans="2:25">
      <c r="B63" s="18"/>
      <c r="C63" s="18"/>
      <c r="D63" s="65"/>
      <c r="E63" s="65"/>
    </row>
    <row r="64" spans="2:25">
      <c r="B64" s="18"/>
      <c r="C64" s="18"/>
      <c r="D64" s="65"/>
      <c r="E64" s="65"/>
    </row>
    <row r="65" spans="2:5">
      <c r="B65" s="18"/>
      <c r="C65" s="18"/>
      <c r="D65" s="65"/>
      <c r="E65" s="65"/>
    </row>
    <row r="66" spans="2:5">
      <c r="B66" s="18"/>
      <c r="C66" s="18"/>
      <c r="D66" s="65"/>
      <c r="E66" s="65"/>
    </row>
    <row r="67" spans="2:5">
      <c r="B67" s="18"/>
      <c r="C67" s="18"/>
      <c r="D67" s="65"/>
      <c r="E67" s="65"/>
    </row>
    <row r="68" spans="2:5">
      <c r="B68" s="18"/>
      <c r="C68" s="18"/>
      <c r="D68" s="65"/>
      <c r="E68" s="65"/>
    </row>
    <row r="69" spans="2:5">
      <c r="B69" s="18"/>
      <c r="C69" s="18"/>
      <c r="D69" s="65"/>
      <c r="E69" s="65"/>
    </row>
    <row r="70" spans="2:5">
      <c r="B70" s="18"/>
      <c r="C70" s="18"/>
      <c r="D70" s="65"/>
      <c r="E70" s="65"/>
    </row>
    <row r="71" spans="2:5">
      <c r="B71" s="18"/>
      <c r="C71" s="18"/>
      <c r="D71" s="65"/>
      <c r="E71" s="65"/>
    </row>
    <row r="72" spans="2:5">
      <c r="B72" s="18"/>
      <c r="C72" s="18"/>
      <c r="D72" s="65"/>
      <c r="E72" s="65"/>
    </row>
    <row r="73" spans="2:5">
      <c r="B73" s="18"/>
      <c r="C73" s="18"/>
      <c r="D73" s="65"/>
      <c r="E73" s="65"/>
    </row>
    <row r="74" spans="2:5">
      <c r="B74" s="18"/>
      <c r="C74" s="18"/>
      <c r="D74" s="65"/>
      <c r="E74" s="65"/>
    </row>
    <row r="75" spans="2:5">
      <c r="B75" s="18"/>
      <c r="C75" s="18"/>
      <c r="D75" s="65"/>
      <c r="E75" s="65"/>
    </row>
    <row r="76" spans="2:5">
      <c r="B76" s="18"/>
      <c r="C76" s="18"/>
      <c r="D76" s="65"/>
      <c r="E76" s="65"/>
    </row>
    <row r="77" spans="2:5">
      <c r="B77" s="18"/>
      <c r="C77" s="18"/>
      <c r="D77" s="65"/>
      <c r="E77" s="65"/>
    </row>
    <row r="78" spans="2:5">
      <c r="B78" s="18"/>
      <c r="C78" s="18"/>
      <c r="D78" s="65"/>
      <c r="E78" s="65"/>
    </row>
  </sheetData>
  <mergeCells count="5">
    <mergeCell ref="A4:A5"/>
    <mergeCell ref="B4:D4"/>
    <mergeCell ref="E4:G4"/>
    <mergeCell ref="H4:H5"/>
    <mergeCell ref="J4:M4"/>
  </mergeCells>
  <printOptions horizontalCentered="1"/>
  <pageMargins left="0.39370078740157483" right="0.39370078740157483" top="0.39370078740157483" bottom="0.39370078740157483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19.6640625" style="2" customWidth="1"/>
    <col min="2" max="2" width="12.44140625" style="2" customWidth="1"/>
    <col min="3" max="9" width="9.6640625" style="2" customWidth="1"/>
    <col min="10" max="16384" width="11.5546875" style="2"/>
  </cols>
  <sheetData>
    <row r="1" spans="1:13">
      <c r="A1" s="66" t="s">
        <v>2</v>
      </c>
      <c r="B1" s="1"/>
      <c r="C1" s="1"/>
      <c r="D1" s="1"/>
      <c r="E1" s="1"/>
      <c r="F1" s="1"/>
      <c r="G1" s="1"/>
      <c r="H1" s="1"/>
      <c r="I1" s="1"/>
      <c r="J1" s="6"/>
      <c r="K1" s="6"/>
      <c r="L1" s="6"/>
      <c r="M1" s="6"/>
    </row>
    <row r="2" spans="1:13">
      <c r="A2" s="1" t="s">
        <v>275</v>
      </c>
      <c r="B2" s="1"/>
      <c r="C2" s="1"/>
      <c r="D2" s="1"/>
      <c r="E2" s="1"/>
      <c r="F2" s="1"/>
      <c r="G2" s="1"/>
      <c r="H2" s="1"/>
      <c r="I2" s="1"/>
      <c r="J2" s="6"/>
      <c r="K2" s="6"/>
      <c r="L2" s="6"/>
      <c r="M2" s="6"/>
    </row>
    <row r="3" spans="1:13">
      <c r="A3" s="1" t="s">
        <v>24</v>
      </c>
      <c r="B3" s="1"/>
      <c r="C3" s="1"/>
      <c r="D3" s="1"/>
      <c r="E3" s="1"/>
      <c r="F3" s="1"/>
      <c r="G3" s="1"/>
      <c r="H3" s="1"/>
      <c r="I3" s="1"/>
      <c r="J3" s="6"/>
      <c r="K3" s="6"/>
      <c r="L3" s="6"/>
      <c r="M3" s="6"/>
    </row>
    <row r="4" spans="1:13">
      <c r="A4" s="67" t="s">
        <v>62</v>
      </c>
      <c r="B4" s="68">
        <v>2001</v>
      </c>
      <c r="C4" s="68">
        <v>2002</v>
      </c>
      <c r="D4" s="68">
        <v>2003</v>
      </c>
      <c r="E4" s="68">
        <v>2004</v>
      </c>
      <c r="F4" s="68">
        <v>2005</v>
      </c>
      <c r="G4" s="68">
        <v>2006</v>
      </c>
      <c r="H4" s="68">
        <v>2007</v>
      </c>
      <c r="I4" s="68">
        <v>2008</v>
      </c>
      <c r="J4" s="68">
        <v>2009</v>
      </c>
      <c r="K4" s="68">
        <v>2010</v>
      </c>
      <c r="L4" s="68">
        <v>2011</v>
      </c>
      <c r="M4" s="68">
        <v>2012</v>
      </c>
    </row>
    <row r="5" spans="1:13" s="39" customFormat="1">
      <c r="A5" s="69" t="s">
        <v>220</v>
      </c>
      <c r="B5" s="70">
        <v>49329</v>
      </c>
      <c r="C5" s="70">
        <v>78711.650000000023</v>
      </c>
      <c r="D5" s="70">
        <v>69758.850000000006</v>
      </c>
      <c r="E5" s="70">
        <v>76019.55</v>
      </c>
      <c r="F5" s="70">
        <v>81953.349999999991</v>
      </c>
      <c r="G5" s="70">
        <v>59477.649999999994</v>
      </c>
      <c r="H5" s="70">
        <v>45714.399999999994</v>
      </c>
      <c r="I5" s="70">
        <v>50548.3</v>
      </c>
      <c r="J5" s="70">
        <v>67438.899999999994</v>
      </c>
      <c r="K5" s="70">
        <v>31095.45</v>
      </c>
      <c r="L5" s="70">
        <v>32754.699999999997</v>
      </c>
      <c r="M5" s="70">
        <v>50374.25</v>
      </c>
    </row>
    <row r="6" spans="1:13">
      <c r="A6" s="54" t="s">
        <v>206</v>
      </c>
      <c r="B6" s="71">
        <v>57704</v>
      </c>
      <c r="C6" s="71">
        <v>87422.950899999996</v>
      </c>
      <c r="D6" s="72">
        <v>147874.01399999997</v>
      </c>
      <c r="E6" s="72">
        <v>160978.96379999997</v>
      </c>
      <c r="F6" s="72">
        <v>79844.378000000012</v>
      </c>
      <c r="G6" s="72">
        <v>77160.436999999991</v>
      </c>
      <c r="H6" s="72">
        <v>6836.5163000000011</v>
      </c>
      <c r="I6" s="72">
        <v>24758.6898</v>
      </c>
      <c r="J6" s="72">
        <v>108228.71410000001</v>
      </c>
      <c r="K6" s="72">
        <v>46257.975000000006</v>
      </c>
      <c r="L6" s="72">
        <v>38727.628000000004</v>
      </c>
      <c r="M6" s="72">
        <v>46561.032999999996</v>
      </c>
    </row>
    <row r="7" spans="1:13">
      <c r="A7" s="50" t="s">
        <v>133</v>
      </c>
      <c r="B7" s="73">
        <v>9064</v>
      </c>
      <c r="C7" s="73">
        <v>3322.8500000000004</v>
      </c>
      <c r="D7" s="73">
        <v>0</v>
      </c>
      <c r="E7" s="73">
        <v>8386.6</v>
      </c>
      <c r="F7" s="73">
        <v>34310.5</v>
      </c>
      <c r="G7" s="73">
        <v>15135.083599999998</v>
      </c>
      <c r="H7" s="73">
        <v>10580.8542</v>
      </c>
      <c r="I7" s="73">
        <v>2281.5183000000002</v>
      </c>
      <c r="J7" s="73">
        <v>1209.5829999999999</v>
      </c>
      <c r="K7" s="73">
        <v>309.78309999999999</v>
      </c>
      <c r="L7" s="73">
        <v>3075.0492000000004</v>
      </c>
      <c r="M7" s="73">
        <v>29715.943800000005</v>
      </c>
    </row>
    <row r="8" spans="1:13">
      <c r="A8" s="54" t="s">
        <v>221</v>
      </c>
      <c r="B8" s="71">
        <v>0</v>
      </c>
      <c r="C8" s="71">
        <v>0</v>
      </c>
      <c r="D8" s="72">
        <v>0</v>
      </c>
      <c r="E8" s="72">
        <v>0</v>
      </c>
      <c r="F8" s="72">
        <v>0</v>
      </c>
      <c r="G8" s="72">
        <v>0</v>
      </c>
      <c r="H8" s="72">
        <v>1240</v>
      </c>
      <c r="I8" s="72">
        <v>2162.5</v>
      </c>
      <c r="J8" s="72">
        <v>1510.1499999999999</v>
      </c>
      <c r="K8" s="72">
        <v>571.92499999999995</v>
      </c>
      <c r="L8" s="72">
        <v>2088.5349999999999</v>
      </c>
      <c r="M8" s="72">
        <v>3431.2250000000004</v>
      </c>
    </row>
    <row r="9" spans="1:13">
      <c r="A9" s="50" t="s">
        <v>222</v>
      </c>
      <c r="B9" s="73">
        <v>126000</v>
      </c>
      <c r="C9" s="73">
        <v>79783</v>
      </c>
      <c r="D9" s="73">
        <v>72550</v>
      </c>
      <c r="E9" s="73">
        <v>49300</v>
      </c>
      <c r="F9" s="73">
        <v>86276</v>
      </c>
      <c r="G9" s="73">
        <v>0</v>
      </c>
      <c r="H9" s="73">
        <v>751.55020000000002</v>
      </c>
      <c r="I9" s="73">
        <v>1883.6351000000002</v>
      </c>
      <c r="J9" s="73">
        <v>3306.3999999999996</v>
      </c>
      <c r="K9" s="73">
        <v>551.20000000000005</v>
      </c>
      <c r="L9" s="73">
        <v>1145.8</v>
      </c>
      <c r="M9" s="73">
        <v>3190.8</v>
      </c>
    </row>
    <row r="10" spans="1:13">
      <c r="A10" s="54" t="s">
        <v>223</v>
      </c>
      <c r="B10" s="71">
        <v>0</v>
      </c>
      <c r="C10" s="71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240</v>
      </c>
      <c r="K10" s="72">
        <v>0</v>
      </c>
      <c r="L10" s="72">
        <v>1970</v>
      </c>
      <c r="M10" s="72">
        <v>2600</v>
      </c>
    </row>
    <row r="11" spans="1:13">
      <c r="A11" s="50" t="s">
        <v>224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1476.3000000000002</v>
      </c>
      <c r="H11" s="73">
        <v>3317.95</v>
      </c>
      <c r="I11" s="73">
        <v>1772.65</v>
      </c>
      <c r="J11" s="73">
        <v>129.44999999999999</v>
      </c>
      <c r="K11" s="73">
        <v>0</v>
      </c>
      <c r="L11" s="73">
        <v>0</v>
      </c>
      <c r="M11" s="73">
        <v>2275</v>
      </c>
    </row>
    <row r="12" spans="1:13">
      <c r="A12" s="54" t="s">
        <v>225</v>
      </c>
      <c r="B12" s="71">
        <v>0</v>
      </c>
      <c r="C12" s="71">
        <v>256.8</v>
      </c>
      <c r="D12" s="72">
        <v>2974</v>
      </c>
      <c r="E12" s="72">
        <v>4788.3999999999996</v>
      </c>
      <c r="F12" s="72">
        <v>26</v>
      </c>
      <c r="G12" s="72">
        <v>0</v>
      </c>
      <c r="H12" s="72">
        <v>0</v>
      </c>
      <c r="I12" s="72">
        <v>0</v>
      </c>
      <c r="J12" s="72">
        <v>6812.9</v>
      </c>
      <c r="K12" s="72">
        <v>0</v>
      </c>
      <c r="L12" s="72">
        <v>425</v>
      </c>
      <c r="M12" s="72">
        <v>2273.5500000000002</v>
      </c>
    </row>
    <row r="13" spans="1:13">
      <c r="A13" s="50" t="s">
        <v>226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1000</v>
      </c>
      <c r="K13" s="73">
        <v>0</v>
      </c>
      <c r="L13" s="73">
        <v>2980</v>
      </c>
      <c r="M13" s="73">
        <v>1991</v>
      </c>
    </row>
    <row r="14" spans="1:13">
      <c r="A14" s="54" t="s">
        <v>227</v>
      </c>
      <c r="B14" s="71">
        <v>0</v>
      </c>
      <c r="C14" s="71">
        <v>0</v>
      </c>
      <c r="D14" s="72">
        <v>0</v>
      </c>
      <c r="E14" s="72">
        <v>0</v>
      </c>
      <c r="F14" s="72">
        <v>494</v>
      </c>
      <c r="G14" s="72">
        <v>0</v>
      </c>
      <c r="H14" s="72">
        <v>0</v>
      </c>
      <c r="I14" s="72">
        <v>699.45</v>
      </c>
      <c r="J14" s="72">
        <v>1123.6500000000001</v>
      </c>
      <c r="K14" s="72">
        <v>450</v>
      </c>
      <c r="L14" s="72">
        <v>750</v>
      </c>
      <c r="M14" s="72">
        <v>1649.95</v>
      </c>
    </row>
    <row r="15" spans="1:13">
      <c r="A15" s="50" t="s">
        <v>228</v>
      </c>
      <c r="B15" s="73">
        <v>0</v>
      </c>
      <c r="C15" s="73">
        <v>2000</v>
      </c>
      <c r="D15" s="73">
        <v>0</v>
      </c>
      <c r="E15" s="73">
        <v>1000</v>
      </c>
      <c r="F15" s="73">
        <v>1075.25</v>
      </c>
      <c r="G15" s="73">
        <v>2794.45</v>
      </c>
      <c r="H15" s="73">
        <v>523.9</v>
      </c>
      <c r="I15" s="73">
        <v>1047.9000000000001</v>
      </c>
      <c r="J15" s="73">
        <v>249.3</v>
      </c>
      <c r="K15" s="73">
        <v>0</v>
      </c>
      <c r="L15" s="73">
        <v>3800</v>
      </c>
      <c r="M15" s="73">
        <v>1500</v>
      </c>
    </row>
    <row r="16" spans="1:13">
      <c r="A16" s="54" t="s">
        <v>135</v>
      </c>
      <c r="B16" s="71">
        <v>383891</v>
      </c>
      <c r="C16" s="71">
        <v>296726.03499999997</v>
      </c>
      <c r="D16" s="72">
        <v>136854</v>
      </c>
      <c r="E16" s="72">
        <v>206694</v>
      </c>
      <c r="F16" s="72">
        <v>62547.85</v>
      </c>
      <c r="G16" s="72">
        <v>6948</v>
      </c>
      <c r="H16" s="72">
        <v>42702.75</v>
      </c>
      <c r="I16" s="72">
        <v>15995.75</v>
      </c>
      <c r="J16" s="72">
        <v>11624</v>
      </c>
      <c r="K16" s="72">
        <v>2079</v>
      </c>
      <c r="L16" s="72">
        <v>9300</v>
      </c>
      <c r="M16" s="72">
        <v>1247.4000000000001</v>
      </c>
    </row>
    <row r="17" spans="1:13">
      <c r="A17" s="50" t="s">
        <v>229</v>
      </c>
      <c r="B17" s="73">
        <v>198</v>
      </c>
      <c r="C17" s="73">
        <v>200</v>
      </c>
      <c r="D17" s="73">
        <v>207.2</v>
      </c>
      <c r="E17" s="73">
        <v>325</v>
      </c>
      <c r="F17" s="73">
        <v>320.38260000000002</v>
      </c>
      <c r="G17" s="73">
        <v>0</v>
      </c>
      <c r="H17" s="73">
        <v>529.85</v>
      </c>
      <c r="I17" s="73">
        <v>527.65200000000004</v>
      </c>
      <c r="J17" s="73">
        <v>550.79500000000007</v>
      </c>
      <c r="K17" s="73">
        <v>526.86400000000003</v>
      </c>
      <c r="L17" s="73">
        <v>705.38</v>
      </c>
      <c r="M17" s="73">
        <v>1159.1599999999999</v>
      </c>
    </row>
    <row r="18" spans="1:13">
      <c r="A18" s="54" t="s">
        <v>217</v>
      </c>
      <c r="B18" s="71">
        <v>12054.186999999918</v>
      </c>
      <c r="C18" s="71">
        <v>77081.451000000001</v>
      </c>
      <c r="D18" s="72">
        <v>203587.84300000005</v>
      </c>
      <c r="E18" s="72">
        <v>60006.045999999973</v>
      </c>
      <c r="F18" s="72">
        <v>56862.19</v>
      </c>
      <c r="G18" s="72">
        <v>132910.65399999998</v>
      </c>
      <c r="H18" s="72">
        <v>54563.110699999961</v>
      </c>
      <c r="I18" s="72">
        <v>17602.25</v>
      </c>
      <c r="J18" s="72">
        <v>104756.44400000008</v>
      </c>
      <c r="K18" s="72">
        <v>18708.974999999991</v>
      </c>
      <c r="L18" s="72">
        <v>19339.304999999993</v>
      </c>
      <c r="M18" s="72">
        <v>6929.3769999999786</v>
      </c>
    </row>
    <row r="19" spans="1:13">
      <c r="A19" s="74" t="s">
        <v>36</v>
      </c>
      <c r="B19" s="75">
        <f t="shared" ref="B19:M19" si="0">SUM(B5:B18)</f>
        <v>638240.18699999992</v>
      </c>
      <c r="C19" s="75">
        <f t="shared" si="0"/>
        <v>625504.73690000002</v>
      </c>
      <c r="D19" s="76">
        <f t="shared" si="0"/>
        <v>633805.90700000001</v>
      </c>
      <c r="E19" s="76">
        <f t="shared" si="0"/>
        <v>567498.55979999993</v>
      </c>
      <c r="F19" s="76">
        <f t="shared" si="0"/>
        <v>403709.90059999999</v>
      </c>
      <c r="G19" s="76">
        <f t="shared" si="0"/>
        <v>295902.57459999999</v>
      </c>
      <c r="H19" s="76">
        <f t="shared" si="0"/>
        <v>166760.88139999995</v>
      </c>
      <c r="I19" s="76">
        <f t="shared" si="0"/>
        <v>119280.29519999999</v>
      </c>
      <c r="J19" s="77">
        <f t="shared" si="0"/>
        <v>308180.28610000008</v>
      </c>
      <c r="K19" s="77">
        <f t="shared" si="0"/>
        <v>100551.1721</v>
      </c>
      <c r="L19" s="77">
        <f t="shared" si="0"/>
        <v>117061.39720000001</v>
      </c>
      <c r="M19" s="77">
        <f t="shared" si="0"/>
        <v>154898.68879999997</v>
      </c>
    </row>
    <row r="20" spans="1:13">
      <c r="A20" s="59"/>
      <c r="B20" s="59"/>
      <c r="C20" s="59"/>
      <c r="D20" s="59"/>
      <c r="E20" s="59"/>
    </row>
    <row r="21" spans="1:13">
      <c r="A21" s="40" t="s">
        <v>41</v>
      </c>
      <c r="D21" s="50"/>
      <c r="I21" s="18"/>
    </row>
    <row r="22" spans="1:13">
      <c r="A22" s="63" t="s">
        <v>63</v>
      </c>
      <c r="B22" s="62"/>
    </row>
    <row r="23" spans="1:13">
      <c r="A23" s="26" t="s">
        <v>64</v>
      </c>
      <c r="H23" s="78"/>
      <c r="I23" s="78"/>
    </row>
    <row r="24" spans="1:13">
      <c r="A24" s="43" t="s">
        <v>65</v>
      </c>
      <c r="H24" s="78"/>
    </row>
    <row r="25" spans="1:13">
      <c r="B25" s="79"/>
    </row>
    <row r="26" spans="1:13">
      <c r="B26" s="78"/>
    </row>
    <row r="30" spans="1:13">
      <c r="B30" s="18"/>
      <c r="C30" s="18"/>
      <c r="D30" s="18"/>
      <c r="E30" s="18"/>
      <c r="F30" s="18"/>
      <c r="G30" s="18"/>
      <c r="H30" s="18"/>
      <c r="I30" s="18"/>
    </row>
    <row r="31" spans="1:13">
      <c r="B31" s="18"/>
      <c r="C31" s="18"/>
      <c r="D31" s="18"/>
      <c r="E31" s="18"/>
      <c r="F31" s="18"/>
      <c r="G31" s="18"/>
      <c r="H31" s="18"/>
      <c r="I31" s="18"/>
    </row>
    <row r="32" spans="1:13">
      <c r="B32" s="18"/>
      <c r="C32" s="18"/>
      <c r="D32" s="18"/>
      <c r="E32" s="18"/>
      <c r="F32" s="18"/>
      <c r="G32" s="18"/>
      <c r="H32" s="18"/>
      <c r="I32" s="18"/>
    </row>
    <row r="33" spans="2:9">
      <c r="B33" s="18"/>
      <c r="C33" s="18"/>
      <c r="D33" s="18"/>
      <c r="E33" s="18"/>
      <c r="F33" s="18"/>
      <c r="G33" s="18"/>
      <c r="H33" s="18"/>
      <c r="I33" s="18"/>
    </row>
    <row r="34" spans="2:9">
      <c r="B34" s="18"/>
      <c r="C34" s="18"/>
      <c r="D34" s="18"/>
      <c r="E34" s="18"/>
      <c r="F34" s="18"/>
      <c r="G34" s="18"/>
      <c r="H34" s="18"/>
      <c r="I34" s="18"/>
    </row>
    <row r="35" spans="2:9">
      <c r="B35" s="18"/>
      <c r="C35" s="18"/>
      <c r="D35" s="18"/>
      <c r="E35" s="18"/>
      <c r="F35" s="18"/>
      <c r="G35" s="18"/>
      <c r="H35" s="18"/>
      <c r="I35" s="18"/>
    </row>
    <row r="36" spans="2:9">
      <c r="B36" s="18"/>
      <c r="C36" s="18"/>
      <c r="D36" s="18"/>
      <c r="E36" s="18"/>
      <c r="F36" s="18"/>
      <c r="G36" s="18"/>
      <c r="H36" s="18"/>
      <c r="I36" s="18"/>
    </row>
    <row r="37" spans="2:9">
      <c r="B37" s="18"/>
      <c r="C37" s="18"/>
      <c r="D37" s="18"/>
      <c r="E37" s="18"/>
      <c r="F37" s="18"/>
      <c r="G37" s="18"/>
      <c r="H37" s="18"/>
      <c r="I37" s="18"/>
    </row>
    <row r="38" spans="2:9">
      <c r="B38" s="18"/>
      <c r="C38" s="18"/>
      <c r="D38" s="18"/>
      <c r="E38" s="18"/>
      <c r="F38" s="18"/>
      <c r="G38" s="18"/>
      <c r="H38" s="18"/>
      <c r="I38" s="18"/>
    </row>
    <row r="39" spans="2:9">
      <c r="B39" s="18"/>
      <c r="C39" s="18"/>
      <c r="D39" s="18"/>
      <c r="E39" s="18"/>
      <c r="F39" s="18"/>
      <c r="G39" s="18"/>
      <c r="H39" s="18"/>
      <c r="I39" s="18"/>
    </row>
    <row r="40" spans="2:9">
      <c r="B40" s="18"/>
      <c r="C40" s="18"/>
      <c r="D40" s="18"/>
      <c r="E40" s="18"/>
      <c r="F40" s="18"/>
      <c r="G40" s="18"/>
      <c r="H40" s="18"/>
      <c r="I40" s="18"/>
    </row>
    <row r="41" spans="2:9">
      <c r="B41" s="18"/>
      <c r="C41" s="18"/>
      <c r="D41" s="18"/>
      <c r="E41" s="18"/>
      <c r="F41" s="18"/>
      <c r="G41" s="18"/>
      <c r="H41" s="18"/>
      <c r="I41" s="18"/>
    </row>
    <row r="42" spans="2:9">
      <c r="B42" s="18"/>
      <c r="C42" s="18"/>
      <c r="D42" s="18"/>
      <c r="E42" s="18"/>
      <c r="F42" s="18"/>
      <c r="G42" s="18"/>
      <c r="H42" s="18"/>
      <c r="I42" s="18"/>
    </row>
    <row r="43" spans="2:9">
      <c r="B43" s="18"/>
      <c r="C43" s="18"/>
      <c r="D43" s="18"/>
      <c r="E43" s="18"/>
      <c r="F43" s="18"/>
      <c r="G43" s="18"/>
      <c r="H43" s="18"/>
      <c r="I43" s="18"/>
    </row>
    <row r="44" spans="2:9">
      <c r="B44" s="18"/>
      <c r="C44" s="18"/>
      <c r="D44" s="18"/>
      <c r="E44" s="18"/>
      <c r="F44" s="18"/>
      <c r="G44" s="18"/>
      <c r="H44" s="18"/>
      <c r="I44" s="18"/>
    </row>
    <row r="45" spans="2:9">
      <c r="B45" s="18"/>
      <c r="C45" s="18"/>
      <c r="D45" s="18"/>
      <c r="E45" s="18"/>
      <c r="F45" s="18"/>
      <c r="G45" s="18"/>
      <c r="H45" s="18"/>
      <c r="I45" s="18"/>
    </row>
    <row r="47" spans="2:9">
      <c r="B47" s="80"/>
      <c r="C47" s="80"/>
      <c r="D47" s="80"/>
      <c r="E47" s="80"/>
      <c r="F47" s="80"/>
      <c r="G47" s="80"/>
      <c r="H47" s="80"/>
      <c r="I47" s="80"/>
    </row>
    <row r="48" spans="2:9">
      <c r="B48" s="80"/>
      <c r="C48" s="80"/>
      <c r="D48" s="80"/>
      <c r="E48" s="80"/>
      <c r="F48" s="80"/>
      <c r="G48" s="80"/>
      <c r="H48" s="80"/>
      <c r="I48" s="80"/>
    </row>
    <row r="49" spans="2:9">
      <c r="B49" s="80"/>
      <c r="C49" s="80"/>
      <c r="D49" s="80"/>
      <c r="E49" s="80"/>
      <c r="F49" s="80"/>
      <c r="G49" s="80"/>
      <c r="H49" s="80"/>
      <c r="I49" s="80"/>
    </row>
    <row r="50" spans="2:9">
      <c r="B50" s="80"/>
      <c r="C50" s="80"/>
      <c r="D50" s="80"/>
      <c r="E50" s="80"/>
      <c r="F50" s="80"/>
      <c r="G50" s="80"/>
      <c r="H50" s="80"/>
      <c r="I50" s="80"/>
    </row>
    <row r="51" spans="2:9">
      <c r="B51" s="80"/>
      <c r="C51" s="80"/>
      <c r="D51" s="80"/>
      <c r="E51" s="80"/>
      <c r="F51" s="80"/>
      <c r="G51" s="80"/>
      <c r="H51" s="80"/>
      <c r="I51" s="80"/>
    </row>
    <row r="52" spans="2:9">
      <c r="B52" s="80"/>
      <c r="C52" s="80"/>
      <c r="D52" s="80"/>
      <c r="E52" s="80"/>
      <c r="F52" s="80"/>
      <c r="G52" s="80"/>
      <c r="H52" s="80"/>
      <c r="I52" s="80"/>
    </row>
    <row r="53" spans="2:9">
      <c r="B53" s="80"/>
      <c r="C53" s="80"/>
      <c r="D53" s="80"/>
      <c r="E53" s="80"/>
      <c r="F53" s="80"/>
      <c r="G53" s="80"/>
      <c r="H53" s="80"/>
      <c r="I53" s="80"/>
    </row>
    <row r="54" spans="2:9">
      <c r="B54" s="80"/>
      <c r="C54" s="80"/>
      <c r="D54" s="80"/>
      <c r="E54" s="80"/>
      <c r="F54" s="80"/>
      <c r="G54" s="80"/>
      <c r="H54" s="80"/>
      <c r="I54" s="80"/>
    </row>
    <row r="55" spans="2:9">
      <c r="B55" s="80"/>
      <c r="C55" s="80"/>
      <c r="D55" s="80"/>
      <c r="E55" s="80"/>
      <c r="F55" s="80"/>
      <c r="G55" s="80"/>
      <c r="H55" s="80"/>
      <c r="I55" s="80"/>
    </row>
  </sheetData>
  <printOptions horizontalCentered="1"/>
  <pageMargins left="0.39370078740157483" right="0.39370078740157483" top="0.39370078740157483" bottom="0.39370078740157483" header="0" footer="0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showGridLines="0" zoomScale="90" zoomScaleNormal="9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5546875" defaultRowHeight="14.4"/>
  <cols>
    <col min="1" max="1" width="23.109375" style="2" customWidth="1"/>
    <col min="2" max="9" width="9.6640625" style="2" customWidth="1"/>
    <col min="10" max="10" width="11.5546875" style="39"/>
    <col min="11" max="16384" width="11.5546875" style="2"/>
  </cols>
  <sheetData>
    <row r="1" spans="1:13">
      <c r="A1" s="1" t="s">
        <v>3</v>
      </c>
      <c r="B1" s="81"/>
      <c r="C1" s="81"/>
      <c r="D1" s="81"/>
      <c r="E1" s="81"/>
      <c r="F1" s="81"/>
      <c r="G1" s="81"/>
      <c r="H1" s="81"/>
      <c r="I1" s="81"/>
      <c r="J1" s="82"/>
      <c r="K1" s="6"/>
      <c r="L1" s="6"/>
      <c r="M1" s="6"/>
    </row>
    <row r="2" spans="1:13">
      <c r="A2" s="66" t="s">
        <v>276</v>
      </c>
      <c r="B2" s="81"/>
      <c r="C2" s="81"/>
      <c r="D2" s="81"/>
      <c r="E2" s="81"/>
      <c r="F2" s="81"/>
      <c r="G2" s="81"/>
      <c r="H2" s="81"/>
      <c r="I2" s="81"/>
      <c r="J2" s="82"/>
      <c r="K2" s="6"/>
      <c r="L2" s="6"/>
      <c r="M2" s="6"/>
    </row>
    <row r="3" spans="1:13">
      <c r="A3" s="66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6"/>
      <c r="L3" s="6"/>
      <c r="M3" s="6"/>
    </row>
    <row r="4" spans="1:13">
      <c r="A4" s="67" t="s">
        <v>62</v>
      </c>
      <c r="B4" s="68">
        <v>2001</v>
      </c>
      <c r="C4" s="68">
        <v>2002</v>
      </c>
      <c r="D4" s="68">
        <v>2003</v>
      </c>
      <c r="E4" s="68">
        <v>2004</v>
      </c>
      <c r="F4" s="68">
        <v>2005</v>
      </c>
      <c r="G4" s="68">
        <v>2006</v>
      </c>
      <c r="H4" s="68">
        <v>2007</v>
      </c>
      <c r="I4" s="68">
        <v>2008</v>
      </c>
      <c r="J4" s="68">
        <v>2009</v>
      </c>
      <c r="K4" s="68">
        <v>2010</v>
      </c>
      <c r="L4" s="68">
        <v>2011</v>
      </c>
      <c r="M4" s="68">
        <v>2012</v>
      </c>
    </row>
    <row r="5" spans="1:13">
      <c r="A5" s="50" t="s">
        <v>229</v>
      </c>
      <c r="B5" s="73">
        <v>57076.884345000006</v>
      </c>
      <c r="C5" s="73">
        <v>80563.602689440013</v>
      </c>
      <c r="D5" s="73">
        <v>78305.440680999993</v>
      </c>
      <c r="E5" s="73">
        <v>158936.42066588002</v>
      </c>
      <c r="F5" s="73">
        <v>118724.4306443</v>
      </c>
      <c r="G5" s="73">
        <v>90446.978023999996</v>
      </c>
      <c r="H5" s="73">
        <v>142089.42949500002</v>
      </c>
      <c r="I5" s="73">
        <v>136458.05342130002</v>
      </c>
      <c r="J5" s="73">
        <v>156884.02187873999</v>
      </c>
      <c r="K5" s="73">
        <v>199997.35267954002</v>
      </c>
      <c r="L5" s="73">
        <v>232596.73092760003</v>
      </c>
      <c r="M5" s="73">
        <v>216539.19986400005</v>
      </c>
    </row>
    <row r="6" spans="1:13">
      <c r="A6" s="54" t="s">
        <v>133</v>
      </c>
      <c r="B6" s="71">
        <v>107648.04406200002</v>
      </c>
      <c r="C6" s="71">
        <v>79744.233334999997</v>
      </c>
      <c r="D6" s="71">
        <v>3645.9711028000002</v>
      </c>
      <c r="E6" s="71">
        <v>60677.148881517991</v>
      </c>
      <c r="F6" s="71">
        <v>163854.09305478202</v>
      </c>
      <c r="G6" s="71">
        <v>128359.22868966601</v>
      </c>
      <c r="H6" s="71">
        <v>154075.25830450002</v>
      </c>
      <c r="I6" s="71">
        <v>103445.02180586601</v>
      </c>
      <c r="J6" s="71">
        <v>85340.803345200009</v>
      </c>
      <c r="K6" s="71">
        <v>92907.245394782003</v>
      </c>
      <c r="L6" s="71">
        <v>94534.43946234601</v>
      </c>
      <c r="M6" s="71">
        <v>156034.63547687602</v>
      </c>
    </row>
    <row r="7" spans="1:13">
      <c r="A7" s="50" t="s">
        <v>131</v>
      </c>
      <c r="B7" s="73">
        <v>12201.02988</v>
      </c>
      <c r="C7" s="73">
        <v>59087.753400000001</v>
      </c>
      <c r="D7" s="73">
        <v>12889.162</v>
      </c>
      <c r="E7" s="73">
        <v>14070.011630999999</v>
      </c>
      <c r="F7" s="73">
        <v>26676.304460000003</v>
      </c>
      <c r="G7" s="73">
        <v>8528.1513200000009</v>
      </c>
      <c r="H7" s="73">
        <v>11849.587278022</v>
      </c>
      <c r="I7" s="73">
        <v>8576.7093737000014</v>
      </c>
      <c r="J7" s="73">
        <v>5860.8404399999999</v>
      </c>
      <c r="K7" s="73">
        <v>19519.251063000003</v>
      </c>
      <c r="L7" s="73">
        <v>41167.557339999999</v>
      </c>
      <c r="M7" s="73">
        <v>42580.731452999993</v>
      </c>
    </row>
    <row r="8" spans="1:13">
      <c r="A8" s="54" t="s">
        <v>206</v>
      </c>
      <c r="B8" s="71">
        <v>6178.2760000000007</v>
      </c>
      <c r="C8" s="71">
        <v>12963.727400000002</v>
      </c>
      <c r="D8" s="71">
        <v>8326.0790859999997</v>
      </c>
      <c r="E8" s="71">
        <v>1080.1330800000001</v>
      </c>
      <c r="F8" s="71">
        <v>138.50416528</v>
      </c>
      <c r="G8" s="71">
        <v>26986.664828760004</v>
      </c>
      <c r="H8" s="71">
        <v>558.17528000000004</v>
      </c>
      <c r="I8" s="71">
        <v>9045.0582728480003</v>
      </c>
      <c r="J8" s="71">
        <v>14536.577884478002</v>
      </c>
      <c r="K8" s="71">
        <v>12495.720862560003</v>
      </c>
      <c r="L8" s="71">
        <v>27594.039424900002</v>
      </c>
      <c r="M8" s="71">
        <v>37288.738732180005</v>
      </c>
    </row>
    <row r="9" spans="1:13">
      <c r="A9" s="50" t="s">
        <v>220</v>
      </c>
      <c r="B9" s="73">
        <v>30348.969976000004</v>
      </c>
      <c r="C9" s="73">
        <v>53140.736662000003</v>
      </c>
      <c r="D9" s="73">
        <v>72292.220520000003</v>
      </c>
      <c r="E9" s="73">
        <v>67743.731119999997</v>
      </c>
      <c r="F9" s="73">
        <v>68797.180439000003</v>
      </c>
      <c r="G9" s="73">
        <v>71878.435811000003</v>
      </c>
      <c r="H9" s="73">
        <v>49604.579088999999</v>
      </c>
      <c r="I9" s="73">
        <v>26008.411520000001</v>
      </c>
      <c r="J9" s="73">
        <v>42018.242032000002</v>
      </c>
      <c r="K9" s="73">
        <v>26438.068006999998</v>
      </c>
      <c r="L9" s="73">
        <v>49351.802383000002</v>
      </c>
      <c r="M9" s="73">
        <v>35418.991088000002</v>
      </c>
    </row>
    <row r="10" spans="1:13">
      <c r="A10" s="54" t="s">
        <v>180</v>
      </c>
      <c r="B10" s="71">
        <v>30320.42208</v>
      </c>
      <c r="C10" s="71">
        <v>46705.529598000001</v>
      </c>
      <c r="D10" s="71">
        <v>54099.328140000005</v>
      </c>
      <c r="E10" s="71">
        <v>36711.742080000004</v>
      </c>
      <c r="F10" s="71">
        <v>31729.708140000002</v>
      </c>
      <c r="G10" s="71">
        <v>51856.507430000005</v>
      </c>
      <c r="H10" s="71">
        <v>26527.706270000002</v>
      </c>
      <c r="I10" s="71">
        <v>21059.399400000002</v>
      </c>
      <c r="J10" s="71">
        <v>33366.205626000003</v>
      </c>
      <c r="K10" s="71">
        <v>39175.755723000002</v>
      </c>
      <c r="L10" s="71">
        <v>39491.811823099997</v>
      </c>
      <c r="M10" s="71">
        <v>32094.545990000002</v>
      </c>
    </row>
    <row r="11" spans="1:13">
      <c r="A11" s="50" t="s">
        <v>225</v>
      </c>
      <c r="B11" s="73">
        <v>10409.32984</v>
      </c>
      <c r="C11" s="73">
        <v>4793.2769560000006</v>
      </c>
      <c r="D11" s="73">
        <v>19994.179400000001</v>
      </c>
      <c r="E11" s="73">
        <v>5060.8602200000005</v>
      </c>
      <c r="F11" s="73">
        <v>19433.873680000001</v>
      </c>
      <c r="G11" s="73">
        <v>16762.301920000002</v>
      </c>
      <c r="H11" s="73">
        <v>23337.638675000002</v>
      </c>
      <c r="I11" s="73">
        <v>10097.486685</v>
      </c>
      <c r="J11" s="73">
        <v>13120.368001000001</v>
      </c>
      <c r="K11" s="73">
        <v>28865.331560000002</v>
      </c>
      <c r="L11" s="73">
        <v>42739.822059999999</v>
      </c>
      <c r="M11" s="73">
        <v>27935.394500000002</v>
      </c>
    </row>
    <row r="12" spans="1:13">
      <c r="A12" s="54" t="s">
        <v>205</v>
      </c>
      <c r="B12" s="71">
        <v>166.17432000000002</v>
      </c>
      <c r="C12" s="71">
        <v>154.45690000000002</v>
      </c>
      <c r="D12" s="71">
        <v>11452.18022</v>
      </c>
      <c r="E12" s="71">
        <v>14393.252640000001</v>
      </c>
      <c r="F12" s="71">
        <v>16740.997520000001</v>
      </c>
      <c r="G12" s="71">
        <v>14989.77584</v>
      </c>
      <c r="H12" s="71">
        <v>5174.4765852</v>
      </c>
      <c r="I12" s="71">
        <v>2158.9452872000002</v>
      </c>
      <c r="J12" s="71">
        <v>26170.0959377</v>
      </c>
      <c r="K12" s="71">
        <v>19319.5063347</v>
      </c>
      <c r="L12" s="71">
        <v>27970.430651019997</v>
      </c>
      <c r="M12" s="71">
        <v>11572.571384399998</v>
      </c>
    </row>
    <row r="13" spans="1:13">
      <c r="A13" s="50" t="s">
        <v>183</v>
      </c>
      <c r="B13" s="73">
        <v>0</v>
      </c>
      <c r="C13" s="73">
        <v>249.26148000000001</v>
      </c>
      <c r="D13" s="73">
        <v>20046.375180000003</v>
      </c>
      <c r="E13" s="73">
        <v>10503.186374200001</v>
      </c>
      <c r="F13" s="73">
        <v>0</v>
      </c>
      <c r="G13" s="73">
        <v>63826.491091999997</v>
      </c>
      <c r="H13" s="73">
        <v>0</v>
      </c>
      <c r="I13" s="73">
        <v>27.695720000000001</v>
      </c>
      <c r="J13" s="73">
        <v>83658.117920000004</v>
      </c>
      <c r="K13" s="73">
        <v>34542.421549999999</v>
      </c>
      <c r="L13" s="73">
        <v>79383.496582000007</v>
      </c>
      <c r="M13" s="73">
        <v>9607.1659190000009</v>
      </c>
    </row>
    <row r="14" spans="1:13">
      <c r="A14" s="54" t="s">
        <v>228</v>
      </c>
      <c r="B14" s="71">
        <v>905.43700000000001</v>
      </c>
      <c r="C14" s="71">
        <v>46329.71998200001</v>
      </c>
      <c r="D14" s="71">
        <v>3216.8845085000003</v>
      </c>
      <c r="E14" s="71">
        <v>4041.9772900000003</v>
      </c>
      <c r="F14" s="71">
        <v>7213.1798388000007</v>
      </c>
      <c r="G14" s="71">
        <v>5500.5745142400001</v>
      </c>
      <c r="H14" s="71">
        <v>5334.0891500000007</v>
      </c>
      <c r="I14" s="71">
        <v>7464.5824110000003</v>
      </c>
      <c r="J14" s="71">
        <v>5728.8596820000002</v>
      </c>
      <c r="K14" s="71">
        <v>13497.668925</v>
      </c>
      <c r="L14" s="71">
        <v>12517.986091000001</v>
      </c>
      <c r="M14" s="71">
        <v>6677.6085272000009</v>
      </c>
    </row>
    <row r="15" spans="1:13">
      <c r="A15" s="50" t="s">
        <v>230</v>
      </c>
      <c r="B15" s="73">
        <v>319.56600000000003</v>
      </c>
      <c r="C15" s="73">
        <v>230.08752000000001</v>
      </c>
      <c r="D15" s="73">
        <v>332.34864000000005</v>
      </c>
      <c r="E15" s="73">
        <v>332.34864000000005</v>
      </c>
      <c r="F15" s="73">
        <v>443.13152000000002</v>
      </c>
      <c r="G15" s="73">
        <v>451.65328</v>
      </c>
      <c r="H15" s="73">
        <v>84.684989999999999</v>
      </c>
      <c r="I15" s="73">
        <v>1342.1772000000001</v>
      </c>
      <c r="J15" s="73">
        <v>1746.9608000000001</v>
      </c>
      <c r="K15" s="73">
        <v>589.59927000000005</v>
      </c>
      <c r="L15" s="73">
        <v>2963.4420400000004</v>
      </c>
      <c r="M15" s="73">
        <v>4559.1415999999999</v>
      </c>
    </row>
    <row r="16" spans="1:13">
      <c r="A16" s="54" t="s">
        <v>231</v>
      </c>
      <c r="B16" s="71">
        <v>5080.4602679999998</v>
      </c>
      <c r="C16" s="71">
        <v>6970.0540259999998</v>
      </c>
      <c r="D16" s="71">
        <v>10691.879445</v>
      </c>
      <c r="E16" s="71">
        <v>10776.617695999999</v>
      </c>
      <c r="F16" s="71">
        <v>13682.138398500001</v>
      </c>
      <c r="G16" s="71">
        <v>9250.9563509999989</v>
      </c>
      <c r="H16" s="71">
        <v>8201.8211730000003</v>
      </c>
      <c r="I16" s="71">
        <v>9727.1096909999997</v>
      </c>
      <c r="J16" s="71">
        <v>7326.6364210000002</v>
      </c>
      <c r="K16" s="71">
        <v>3568.8065660000002</v>
      </c>
      <c r="L16" s="71">
        <v>3933.3248500000004</v>
      </c>
      <c r="M16" s="71">
        <v>3479.1416725000004</v>
      </c>
    </row>
    <row r="17" spans="1:13">
      <c r="A17" s="50" t="s">
        <v>232</v>
      </c>
      <c r="B17" s="73">
        <v>858.56732</v>
      </c>
      <c r="C17" s="73">
        <v>2484.0930400000002</v>
      </c>
      <c r="D17" s="73">
        <v>7339.3658000000005</v>
      </c>
      <c r="E17" s="73">
        <v>1384.7860000000001</v>
      </c>
      <c r="F17" s="73">
        <v>3107.24674</v>
      </c>
      <c r="G17" s="73">
        <v>1402.36213</v>
      </c>
      <c r="H17" s="73">
        <v>10961.646410000001</v>
      </c>
      <c r="I17" s="73">
        <v>954.43712000000005</v>
      </c>
      <c r="J17" s="73">
        <v>4030.2598700000003</v>
      </c>
      <c r="K17" s="73">
        <v>6563.8856400000004</v>
      </c>
      <c r="L17" s="73">
        <v>8397.874914</v>
      </c>
      <c r="M17" s="73">
        <v>3161.57296</v>
      </c>
    </row>
    <row r="18" spans="1:13">
      <c r="A18" s="54" t="s">
        <v>217</v>
      </c>
      <c r="B18" s="71">
        <v>31743.476108500006</v>
      </c>
      <c r="C18" s="71">
        <v>108308.10763500002</v>
      </c>
      <c r="D18" s="71">
        <v>350819.01153779996</v>
      </c>
      <c r="E18" s="71">
        <v>279571.63335919991</v>
      </c>
      <c r="F18" s="71">
        <v>305390.89376380015</v>
      </c>
      <c r="G18" s="71">
        <v>139422.29426977801</v>
      </c>
      <c r="H18" s="71">
        <v>111820.20795995387</v>
      </c>
      <c r="I18" s="71">
        <v>22796.600760882022</v>
      </c>
      <c r="J18" s="71">
        <v>265970.51026780007</v>
      </c>
      <c r="K18" s="71">
        <v>96363.998166800127</v>
      </c>
      <c r="L18" s="71">
        <v>162331.08613150043</v>
      </c>
      <c r="M18" s="71">
        <v>15613.554824139923</v>
      </c>
    </row>
    <row r="19" spans="1:13">
      <c r="A19" s="74" t="s">
        <v>36</v>
      </c>
      <c r="B19" s="75">
        <f t="shared" ref="B19:M19" si="0">SUM(B5:B14)+SUM(B15:B18)</f>
        <v>293256.63719949999</v>
      </c>
      <c r="C19" s="75">
        <f t="shared" si="0"/>
        <v>501724.64062344003</v>
      </c>
      <c r="D19" s="75">
        <f t="shared" si="0"/>
        <v>653450.42626109999</v>
      </c>
      <c r="E19" s="75">
        <f t="shared" si="0"/>
        <v>665283.84967779787</v>
      </c>
      <c r="F19" s="75">
        <f t="shared" si="0"/>
        <v>775931.68236446218</v>
      </c>
      <c r="G19" s="75">
        <f t="shared" si="0"/>
        <v>629662.37550044409</v>
      </c>
      <c r="H19" s="75">
        <f t="shared" si="0"/>
        <v>549619.30065967608</v>
      </c>
      <c r="I19" s="75">
        <f t="shared" si="0"/>
        <v>359161.68866879604</v>
      </c>
      <c r="J19" s="75">
        <f t="shared" si="0"/>
        <v>745758.50010591815</v>
      </c>
      <c r="K19" s="75">
        <f t="shared" si="0"/>
        <v>593844.61174238217</v>
      </c>
      <c r="L19" s="75">
        <f t="shared" si="0"/>
        <v>824973.84468046657</v>
      </c>
      <c r="M19" s="75">
        <f t="shared" si="0"/>
        <v>602562.99399129616</v>
      </c>
    </row>
    <row r="20" spans="1:13">
      <c r="A20" s="59"/>
      <c r="B20" s="59"/>
      <c r="C20" s="59"/>
      <c r="D20" s="59"/>
      <c r="E20" s="59"/>
    </row>
    <row r="21" spans="1:13">
      <c r="A21" s="40" t="s">
        <v>41</v>
      </c>
      <c r="I21" s="18"/>
    </row>
    <row r="22" spans="1:13">
      <c r="A22" s="63" t="s">
        <v>63</v>
      </c>
    </row>
    <row r="23" spans="1:13">
      <c r="A23" s="26" t="s">
        <v>64</v>
      </c>
      <c r="I23" s="18"/>
    </row>
    <row r="24" spans="1:13">
      <c r="A24" s="43" t="s">
        <v>65</v>
      </c>
    </row>
    <row r="28" spans="1:13">
      <c r="A28" s="80"/>
      <c r="B28" s="80"/>
      <c r="C28" s="80"/>
      <c r="D28" s="80"/>
      <c r="E28" s="80"/>
      <c r="F28" s="80"/>
      <c r="G28" s="80"/>
      <c r="H28" s="80"/>
      <c r="I28" s="80"/>
      <c r="J28" s="83"/>
    </row>
    <row r="29" spans="1:13">
      <c r="A29" s="80"/>
      <c r="B29" s="80"/>
      <c r="C29" s="80"/>
      <c r="D29" s="80"/>
      <c r="E29" s="80"/>
      <c r="F29" s="80"/>
      <c r="G29" s="80"/>
      <c r="H29" s="80"/>
      <c r="I29" s="80"/>
      <c r="J29" s="83"/>
    </row>
    <row r="30" spans="1:13">
      <c r="A30" s="80"/>
      <c r="B30" s="80"/>
      <c r="C30" s="80"/>
      <c r="D30" s="80"/>
      <c r="E30" s="80"/>
      <c r="F30" s="80"/>
      <c r="G30" s="80"/>
      <c r="H30" s="80"/>
      <c r="I30" s="80"/>
      <c r="J30" s="83"/>
    </row>
    <row r="31" spans="1:13">
      <c r="A31" s="80"/>
      <c r="B31" s="80"/>
      <c r="C31" s="80"/>
      <c r="D31" s="80"/>
      <c r="E31" s="80"/>
      <c r="F31" s="80"/>
      <c r="G31" s="80"/>
      <c r="H31" s="80"/>
      <c r="I31" s="80"/>
      <c r="J31" s="83"/>
    </row>
    <row r="32" spans="1:13">
      <c r="A32" s="80"/>
      <c r="B32" s="80"/>
      <c r="C32" s="80"/>
      <c r="D32" s="80"/>
      <c r="E32" s="80"/>
      <c r="F32" s="80"/>
      <c r="G32" s="80"/>
      <c r="H32" s="80"/>
      <c r="I32" s="80"/>
      <c r="J32" s="83"/>
    </row>
    <row r="33" spans="1:10">
      <c r="A33" s="80"/>
      <c r="B33" s="80"/>
      <c r="C33" s="80"/>
      <c r="D33" s="80"/>
      <c r="E33" s="80"/>
      <c r="F33" s="80"/>
      <c r="G33" s="80"/>
      <c r="H33" s="80"/>
      <c r="I33" s="80"/>
      <c r="J33" s="83"/>
    </row>
    <row r="34" spans="1:10">
      <c r="A34" s="80"/>
      <c r="B34" s="80"/>
      <c r="C34" s="80"/>
      <c r="D34" s="80"/>
      <c r="E34" s="80"/>
      <c r="F34" s="80"/>
      <c r="G34" s="80"/>
      <c r="H34" s="80"/>
      <c r="I34" s="80"/>
      <c r="J34" s="83"/>
    </row>
    <row r="35" spans="1:10">
      <c r="A35" s="80"/>
      <c r="B35" s="80"/>
      <c r="C35" s="80"/>
      <c r="D35" s="80"/>
      <c r="E35" s="80"/>
      <c r="F35" s="80"/>
      <c r="G35" s="80"/>
      <c r="H35" s="80"/>
      <c r="I35" s="80"/>
      <c r="J35" s="83"/>
    </row>
    <row r="36" spans="1:10">
      <c r="A36" s="80"/>
      <c r="B36" s="80"/>
      <c r="C36" s="80"/>
      <c r="D36" s="80"/>
      <c r="E36" s="80"/>
      <c r="F36" s="80"/>
      <c r="G36" s="80"/>
      <c r="H36" s="80"/>
      <c r="I36" s="80"/>
      <c r="J36" s="83"/>
    </row>
    <row r="37" spans="1:10">
      <c r="A37" s="80"/>
      <c r="B37" s="80"/>
      <c r="C37" s="80"/>
      <c r="D37" s="80"/>
      <c r="E37" s="80"/>
      <c r="F37" s="80"/>
      <c r="G37" s="80"/>
      <c r="H37" s="80"/>
      <c r="I37" s="80"/>
      <c r="J37" s="83"/>
    </row>
    <row r="38" spans="1:10">
      <c r="A38" s="80"/>
      <c r="B38" s="80"/>
      <c r="C38" s="80"/>
      <c r="D38" s="80"/>
      <c r="E38" s="80"/>
      <c r="F38" s="80"/>
      <c r="G38" s="80"/>
      <c r="H38" s="80"/>
      <c r="I38" s="80"/>
      <c r="J38" s="83"/>
    </row>
    <row r="39" spans="1:10">
      <c r="A39" s="80"/>
      <c r="B39" s="80"/>
      <c r="C39" s="80"/>
      <c r="D39" s="80"/>
      <c r="E39" s="80"/>
      <c r="F39" s="80"/>
      <c r="G39" s="80"/>
      <c r="H39" s="80"/>
      <c r="I39" s="80"/>
      <c r="J39" s="83"/>
    </row>
    <row r="40" spans="1:10">
      <c r="A40" s="80"/>
      <c r="B40" s="80"/>
      <c r="C40" s="80"/>
      <c r="D40" s="80"/>
      <c r="E40" s="80"/>
      <c r="F40" s="80"/>
      <c r="G40" s="80"/>
      <c r="H40" s="80"/>
      <c r="I40" s="80"/>
      <c r="J40" s="83"/>
    </row>
    <row r="41" spans="1:10">
      <c r="A41" s="80"/>
      <c r="B41" s="80"/>
      <c r="C41" s="80"/>
      <c r="D41" s="80"/>
      <c r="E41" s="80"/>
      <c r="F41" s="80"/>
      <c r="G41" s="80"/>
      <c r="H41" s="80"/>
      <c r="I41" s="80"/>
      <c r="J41" s="83"/>
    </row>
    <row r="42" spans="1:10">
      <c r="A42" s="80"/>
      <c r="B42" s="80"/>
      <c r="C42" s="80"/>
      <c r="D42" s="80"/>
      <c r="E42" s="80"/>
      <c r="F42" s="80"/>
      <c r="G42" s="80"/>
      <c r="H42" s="80"/>
      <c r="I42" s="80"/>
      <c r="J42" s="83"/>
    </row>
    <row r="43" spans="1:10">
      <c r="A43" s="80"/>
      <c r="B43" s="80"/>
      <c r="C43" s="80"/>
      <c r="D43" s="80"/>
      <c r="E43" s="80"/>
      <c r="F43" s="80"/>
      <c r="G43" s="80"/>
      <c r="H43" s="80"/>
      <c r="I43" s="80"/>
      <c r="J43" s="83"/>
    </row>
    <row r="44" spans="1:10">
      <c r="A44" s="80"/>
      <c r="B44" s="80"/>
      <c r="C44" s="80"/>
      <c r="D44" s="80"/>
      <c r="E44" s="80"/>
      <c r="F44" s="80"/>
      <c r="G44" s="80"/>
      <c r="H44" s="80"/>
      <c r="I44" s="80"/>
      <c r="J44" s="83"/>
    </row>
    <row r="45" spans="1:10">
      <c r="A45" s="80"/>
      <c r="B45" s="80"/>
      <c r="C45" s="80"/>
      <c r="D45" s="80"/>
      <c r="E45" s="80"/>
      <c r="F45" s="80"/>
      <c r="G45" s="80"/>
      <c r="H45" s="80"/>
      <c r="I45" s="80"/>
      <c r="J45" s="83"/>
    </row>
    <row r="46" spans="1:10">
      <c r="A46" s="80"/>
      <c r="B46" s="80"/>
      <c r="C46" s="80"/>
      <c r="D46" s="80"/>
      <c r="E46" s="80"/>
      <c r="F46" s="80"/>
      <c r="G46" s="80"/>
      <c r="H46" s="80"/>
      <c r="I46" s="80"/>
      <c r="J46" s="83"/>
    </row>
    <row r="47" spans="1:10">
      <c r="A47" s="80"/>
      <c r="B47" s="80"/>
      <c r="C47" s="80"/>
      <c r="D47" s="80"/>
      <c r="E47" s="80"/>
      <c r="F47" s="80"/>
      <c r="G47" s="80"/>
      <c r="H47" s="80"/>
      <c r="I47" s="80"/>
      <c r="J47" s="83"/>
    </row>
    <row r="48" spans="1:10">
      <c r="A48" s="80"/>
      <c r="B48" s="80"/>
      <c r="C48" s="80"/>
      <c r="D48" s="80"/>
      <c r="E48" s="80"/>
      <c r="F48" s="80"/>
      <c r="G48" s="80"/>
      <c r="H48" s="80"/>
      <c r="I48" s="80"/>
      <c r="J48" s="83"/>
    </row>
    <row r="49" spans="1:10">
      <c r="A49" s="80"/>
      <c r="B49" s="80"/>
      <c r="C49" s="80"/>
      <c r="D49" s="80"/>
      <c r="E49" s="80"/>
      <c r="F49" s="80"/>
      <c r="G49" s="80"/>
      <c r="H49" s="80"/>
      <c r="I49" s="80"/>
      <c r="J49" s="83"/>
    </row>
    <row r="50" spans="1:10">
      <c r="A50" s="80"/>
      <c r="B50" s="80"/>
      <c r="C50" s="80"/>
      <c r="D50" s="80"/>
      <c r="E50" s="80"/>
      <c r="F50" s="80"/>
      <c r="G50" s="80"/>
      <c r="H50" s="80"/>
      <c r="I50" s="80"/>
      <c r="J50" s="83"/>
    </row>
    <row r="51" spans="1:10">
      <c r="A51" s="80"/>
      <c r="B51" s="80"/>
      <c r="C51" s="80"/>
      <c r="D51" s="80"/>
      <c r="E51" s="80"/>
      <c r="F51" s="80"/>
      <c r="G51" s="80"/>
      <c r="H51" s="80"/>
      <c r="I51" s="80"/>
      <c r="J51" s="83"/>
    </row>
    <row r="52" spans="1:10">
      <c r="A52" s="80"/>
      <c r="B52" s="80"/>
      <c r="C52" s="80"/>
      <c r="D52" s="80"/>
      <c r="E52" s="80"/>
      <c r="F52" s="80"/>
      <c r="G52" s="80"/>
      <c r="H52" s="80"/>
      <c r="I52" s="80"/>
      <c r="J52" s="83"/>
    </row>
    <row r="53" spans="1:10">
      <c r="A53" s="80"/>
      <c r="B53" s="80"/>
      <c r="C53" s="80"/>
      <c r="D53" s="80"/>
      <c r="E53" s="80"/>
      <c r="F53" s="80"/>
      <c r="G53" s="80"/>
      <c r="H53" s="80"/>
      <c r="I53" s="80"/>
      <c r="J53" s="83"/>
    </row>
    <row r="54" spans="1:10">
      <c r="A54" s="80"/>
      <c r="B54" s="80"/>
      <c r="C54" s="80"/>
      <c r="D54" s="80"/>
      <c r="E54" s="80"/>
      <c r="F54" s="80"/>
      <c r="G54" s="80"/>
      <c r="H54" s="80"/>
      <c r="I54" s="80"/>
      <c r="J54" s="83"/>
    </row>
    <row r="55" spans="1:10">
      <c r="A55" s="80"/>
      <c r="B55" s="80"/>
      <c r="C55" s="80"/>
      <c r="D55" s="80"/>
      <c r="E55" s="80"/>
      <c r="F55" s="80"/>
      <c r="G55" s="80"/>
      <c r="H55" s="80"/>
      <c r="I55" s="80"/>
      <c r="J55" s="83"/>
    </row>
    <row r="56" spans="1:10">
      <c r="A56" s="80"/>
      <c r="B56" s="80"/>
      <c r="C56" s="80"/>
      <c r="D56" s="80"/>
      <c r="E56" s="80"/>
      <c r="F56" s="80"/>
      <c r="G56" s="80"/>
      <c r="H56" s="80"/>
      <c r="I56" s="80"/>
      <c r="J56" s="83"/>
    </row>
    <row r="57" spans="1:10">
      <c r="A57" s="80"/>
      <c r="B57" s="80"/>
      <c r="C57" s="80"/>
      <c r="D57" s="80"/>
      <c r="E57" s="80"/>
      <c r="F57" s="80"/>
      <c r="G57" s="80"/>
      <c r="H57" s="80"/>
      <c r="I57" s="80"/>
      <c r="J57" s="83"/>
    </row>
    <row r="58" spans="1:10">
      <c r="A58" s="80"/>
      <c r="B58" s="80"/>
      <c r="C58" s="80"/>
      <c r="D58" s="80"/>
      <c r="E58" s="80"/>
      <c r="F58" s="80"/>
      <c r="G58" s="80"/>
      <c r="H58" s="80"/>
      <c r="I58" s="80"/>
      <c r="J58" s="83"/>
    </row>
    <row r="59" spans="1:10">
      <c r="A59" s="80"/>
      <c r="B59" s="80"/>
      <c r="C59" s="80"/>
      <c r="D59" s="80"/>
      <c r="E59" s="80"/>
      <c r="F59" s="80"/>
      <c r="G59" s="80"/>
      <c r="H59" s="80"/>
      <c r="I59" s="80"/>
      <c r="J59" s="83"/>
    </row>
    <row r="60" spans="1:10">
      <c r="A60" s="80"/>
      <c r="B60" s="80"/>
      <c r="C60" s="80"/>
      <c r="D60" s="80"/>
      <c r="E60" s="80"/>
      <c r="F60" s="80"/>
      <c r="G60" s="80"/>
      <c r="H60" s="80"/>
      <c r="I60" s="80"/>
      <c r="J60" s="83"/>
    </row>
    <row r="61" spans="1:10">
      <c r="A61" s="80"/>
      <c r="B61" s="80"/>
      <c r="C61" s="80"/>
      <c r="D61" s="80"/>
      <c r="E61" s="80"/>
      <c r="F61" s="80"/>
      <c r="G61" s="80"/>
      <c r="H61" s="80"/>
      <c r="I61" s="80"/>
      <c r="J61" s="83"/>
    </row>
    <row r="62" spans="1:10">
      <c r="A62" s="80"/>
      <c r="B62" s="80"/>
      <c r="C62" s="80"/>
      <c r="D62" s="80"/>
      <c r="E62" s="80"/>
      <c r="F62" s="80"/>
      <c r="G62" s="80"/>
      <c r="H62" s="80"/>
      <c r="I62" s="80"/>
      <c r="J62" s="83"/>
    </row>
    <row r="63" spans="1:10">
      <c r="A63" s="80"/>
      <c r="B63" s="80"/>
      <c r="C63" s="80"/>
      <c r="D63" s="80"/>
      <c r="E63" s="80"/>
      <c r="F63" s="80"/>
      <c r="G63" s="80"/>
      <c r="H63" s="80"/>
      <c r="I63" s="80"/>
      <c r="J63" s="83"/>
    </row>
    <row r="64" spans="1:10">
      <c r="A64" s="80"/>
      <c r="B64" s="80"/>
      <c r="C64" s="80"/>
      <c r="D64" s="80"/>
      <c r="E64" s="80"/>
      <c r="F64" s="80"/>
      <c r="G64" s="80"/>
      <c r="H64" s="80"/>
      <c r="I64" s="80"/>
      <c r="J64" s="83"/>
    </row>
    <row r="65" spans="1:10">
      <c r="A65" s="80"/>
      <c r="B65" s="80"/>
      <c r="C65" s="80"/>
      <c r="D65" s="80"/>
      <c r="E65" s="80"/>
      <c r="F65" s="80"/>
      <c r="G65" s="80"/>
      <c r="H65" s="80"/>
      <c r="I65" s="80"/>
      <c r="J65" s="83"/>
    </row>
    <row r="66" spans="1:10">
      <c r="A66" s="80"/>
      <c r="B66" s="80"/>
      <c r="C66" s="80"/>
      <c r="D66" s="80"/>
      <c r="E66" s="80"/>
      <c r="F66" s="80"/>
      <c r="G66" s="80"/>
      <c r="H66" s="80"/>
      <c r="I66" s="80"/>
      <c r="J66" s="83"/>
    </row>
    <row r="67" spans="1:10">
      <c r="A67" s="80"/>
      <c r="B67" s="80"/>
      <c r="C67" s="80"/>
      <c r="D67" s="80"/>
      <c r="E67" s="80"/>
      <c r="F67" s="80"/>
      <c r="G67" s="80"/>
      <c r="H67" s="80"/>
      <c r="I67" s="80"/>
      <c r="J67" s="83"/>
    </row>
    <row r="68" spans="1:10">
      <c r="A68" s="80"/>
      <c r="B68" s="80"/>
      <c r="C68" s="80"/>
      <c r="D68" s="80"/>
      <c r="E68" s="80"/>
      <c r="F68" s="80"/>
      <c r="G68" s="80"/>
      <c r="H68" s="80"/>
      <c r="I68" s="80"/>
      <c r="J68" s="83"/>
    </row>
    <row r="69" spans="1:10">
      <c r="A69" s="80"/>
      <c r="B69" s="80"/>
      <c r="C69" s="80"/>
      <c r="D69" s="80"/>
      <c r="E69" s="80"/>
      <c r="F69" s="80"/>
      <c r="G69" s="80"/>
      <c r="H69" s="80"/>
      <c r="I69" s="80"/>
      <c r="J69" s="83"/>
    </row>
    <row r="70" spans="1:10">
      <c r="A70" s="80"/>
      <c r="B70" s="80"/>
      <c r="C70" s="80"/>
      <c r="D70" s="80"/>
      <c r="E70" s="80"/>
      <c r="F70" s="80"/>
      <c r="G70" s="80"/>
      <c r="H70" s="80"/>
      <c r="I70" s="80"/>
      <c r="J70" s="83"/>
    </row>
    <row r="71" spans="1:10">
      <c r="A71" s="80"/>
      <c r="B71" s="80"/>
      <c r="C71" s="80"/>
      <c r="D71" s="80"/>
      <c r="E71" s="80"/>
      <c r="F71" s="80"/>
      <c r="G71" s="80"/>
      <c r="H71" s="80"/>
      <c r="I71" s="80"/>
      <c r="J71" s="83"/>
    </row>
    <row r="72" spans="1:10">
      <c r="A72" s="80"/>
      <c r="B72" s="80"/>
      <c r="C72" s="80"/>
      <c r="D72" s="80"/>
      <c r="E72" s="80"/>
      <c r="F72" s="80"/>
      <c r="G72" s="80"/>
      <c r="H72" s="80"/>
      <c r="I72" s="80"/>
      <c r="J72" s="83"/>
    </row>
    <row r="73" spans="1:10">
      <c r="A73" s="80"/>
      <c r="B73" s="80"/>
      <c r="C73" s="80"/>
      <c r="D73" s="80"/>
      <c r="E73" s="80"/>
      <c r="F73" s="80"/>
      <c r="G73" s="80"/>
      <c r="H73" s="80"/>
      <c r="I73" s="80"/>
      <c r="J73" s="83"/>
    </row>
    <row r="74" spans="1:10">
      <c r="A74" s="80"/>
      <c r="B74" s="80"/>
      <c r="C74" s="80"/>
      <c r="D74" s="80"/>
      <c r="E74" s="80"/>
      <c r="F74" s="80"/>
      <c r="G74" s="80"/>
      <c r="H74" s="80"/>
      <c r="I74" s="80"/>
      <c r="J74" s="83"/>
    </row>
    <row r="75" spans="1:10">
      <c r="A75" s="80"/>
      <c r="B75" s="80"/>
      <c r="C75" s="80"/>
      <c r="D75" s="80"/>
      <c r="E75" s="80"/>
      <c r="F75" s="80"/>
      <c r="G75" s="80"/>
      <c r="H75" s="80"/>
      <c r="I75" s="80"/>
      <c r="J75" s="83"/>
    </row>
    <row r="76" spans="1:10">
      <c r="A76" s="80"/>
      <c r="B76" s="80"/>
      <c r="C76" s="80"/>
      <c r="D76" s="80"/>
      <c r="E76" s="80"/>
      <c r="F76" s="80"/>
      <c r="G76" s="80"/>
      <c r="H76" s="80"/>
      <c r="I76" s="80"/>
      <c r="J76" s="83"/>
    </row>
    <row r="77" spans="1:10">
      <c r="A77" s="80"/>
      <c r="B77" s="80"/>
      <c r="C77" s="80"/>
      <c r="D77" s="80"/>
      <c r="E77" s="80"/>
      <c r="F77" s="80"/>
      <c r="G77" s="80"/>
      <c r="H77" s="80"/>
      <c r="I77" s="80"/>
      <c r="J77" s="83"/>
    </row>
    <row r="78" spans="1:10">
      <c r="A78" s="80"/>
      <c r="B78" s="80"/>
      <c r="C78" s="80"/>
      <c r="D78" s="80"/>
      <c r="E78" s="80"/>
      <c r="F78" s="80"/>
      <c r="G78" s="80"/>
      <c r="H78" s="80"/>
      <c r="I78" s="80"/>
      <c r="J78" s="83"/>
    </row>
    <row r="79" spans="1:10">
      <c r="A79" s="80"/>
      <c r="B79" s="80"/>
      <c r="C79" s="80"/>
      <c r="D79" s="80"/>
      <c r="E79" s="80"/>
      <c r="F79" s="80"/>
      <c r="G79" s="80"/>
      <c r="H79" s="80"/>
      <c r="I79" s="80"/>
      <c r="J79" s="83"/>
    </row>
    <row r="80" spans="1:10">
      <c r="A80" s="80"/>
      <c r="B80" s="80"/>
      <c r="C80" s="80"/>
      <c r="D80" s="80"/>
      <c r="E80" s="80"/>
      <c r="F80" s="80"/>
      <c r="G80" s="80"/>
      <c r="H80" s="80"/>
      <c r="I80" s="80"/>
      <c r="J80" s="83"/>
    </row>
    <row r="81" spans="1:10">
      <c r="A81" s="80"/>
      <c r="B81" s="80"/>
      <c r="C81" s="80"/>
      <c r="D81" s="80"/>
      <c r="E81" s="80"/>
      <c r="F81" s="80"/>
      <c r="G81" s="80"/>
      <c r="H81" s="80"/>
      <c r="I81" s="80"/>
      <c r="J81" s="83"/>
    </row>
    <row r="82" spans="1:10">
      <c r="A82" s="80"/>
      <c r="B82" s="80"/>
      <c r="C82" s="80"/>
      <c r="D82" s="80"/>
      <c r="E82" s="80"/>
      <c r="F82" s="80"/>
      <c r="G82" s="80"/>
      <c r="H82" s="80"/>
      <c r="I82" s="80"/>
      <c r="J82" s="83"/>
    </row>
    <row r="83" spans="1:10">
      <c r="A83" s="80"/>
      <c r="B83" s="80"/>
      <c r="C83" s="80"/>
      <c r="D83" s="80"/>
      <c r="E83" s="80"/>
      <c r="F83" s="80"/>
      <c r="G83" s="80"/>
      <c r="H83" s="80"/>
      <c r="I83" s="80"/>
      <c r="J83" s="83"/>
    </row>
    <row r="84" spans="1:10">
      <c r="A84" s="80"/>
      <c r="B84" s="80"/>
      <c r="C84" s="80"/>
      <c r="D84" s="80"/>
      <c r="E84" s="80"/>
      <c r="F84" s="80"/>
      <c r="G84" s="80"/>
      <c r="H84" s="80"/>
      <c r="I84" s="80"/>
      <c r="J84" s="83"/>
    </row>
    <row r="85" spans="1:10">
      <c r="A85" s="80"/>
      <c r="B85" s="80"/>
      <c r="C85" s="80"/>
      <c r="D85" s="80"/>
      <c r="E85" s="80"/>
      <c r="F85" s="80"/>
      <c r="G85" s="80"/>
      <c r="H85" s="80"/>
      <c r="I85" s="80"/>
      <c r="J85" s="83"/>
    </row>
    <row r="86" spans="1:10">
      <c r="A86" s="80"/>
      <c r="B86" s="80"/>
      <c r="C86" s="80"/>
      <c r="D86" s="80"/>
      <c r="E86" s="80"/>
      <c r="F86" s="80"/>
      <c r="G86" s="80"/>
      <c r="H86" s="80"/>
      <c r="I86" s="80"/>
      <c r="J86" s="83"/>
    </row>
    <row r="87" spans="1:10">
      <c r="A87" s="80"/>
      <c r="B87" s="80"/>
      <c r="C87" s="80"/>
      <c r="D87" s="80"/>
      <c r="E87" s="80"/>
      <c r="F87" s="80"/>
      <c r="G87" s="80"/>
      <c r="H87" s="80"/>
      <c r="I87" s="80"/>
      <c r="J87" s="83"/>
    </row>
    <row r="88" spans="1:10">
      <c r="A88" s="80"/>
      <c r="B88" s="80"/>
      <c r="C88" s="80"/>
      <c r="D88" s="80"/>
      <c r="E88" s="80"/>
      <c r="F88" s="80"/>
      <c r="G88" s="80"/>
      <c r="H88" s="80"/>
      <c r="I88" s="80"/>
      <c r="J88" s="83"/>
    </row>
    <row r="89" spans="1:10">
      <c r="A89" s="80"/>
      <c r="B89" s="80"/>
      <c r="C89" s="80"/>
      <c r="D89" s="80"/>
      <c r="E89" s="80"/>
      <c r="F89" s="80"/>
      <c r="G89" s="80"/>
      <c r="H89" s="80"/>
      <c r="I89" s="80"/>
      <c r="J89" s="83"/>
    </row>
    <row r="90" spans="1:10">
      <c r="A90" s="80"/>
      <c r="B90" s="80"/>
      <c r="C90" s="80"/>
      <c r="D90" s="80"/>
      <c r="E90" s="80"/>
      <c r="F90" s="80"/>
      <c r="G90" s="80"/>
      <c r="H90" s="80"/>
      <c r="I90" s="80"/>
      <c r="J90" s="83"/>
    </row>
    <row r="91" spans="1:10">
      <c r="A91" s="80"/>
      <c r="B91" s="80"/>
      <c r="C91" s="80"/>
      <c r="D91" s="80"/>
      <c r="E91" s="80"/>
      <c r="F91" s="80"/>
      <c r="G91" s="80"/>
      <c r="H91" s="80"/>
      <c r="I91" s="80"/>
      <c r="J91" s="83"/>
    </row>
    <row r="92" spans="1:10">
      <c r="A92" s="80"/>
      <c r="B92" s="80"/>
      <c r="C92" s="80"/>
      <c r="D92" s="80"/>
      <c r="E92" s="80"/>
      <c r="F92" s="80"/>
      <c r="G92" s="80"/>
      <c r="H92" s="80"/>
      <c r="I92" s="80"/>
      <c r="J92" s="83"/>
    </row>
    <row r="93" spans="1:10">
      <c r="A93" s="80"/>
      <c r="B93" s="80"/>
      <c r="C93" s="80"/>
      <c r="D93" s="80"/>
      <c r="E93" s="80"/>
      <c r="F93" s="80"/>
      <c r="G93" s="80"/>
      <c r="H93" s="80"/>
      <c r="I93" s="80"/>
      <c r="J93" s="83"/>
    </row>
    <row r="94" spans="1:10">
      <c r="A94" s="80"/>
      <c r="B94" s="80"/>
      <c r="C94" s="80"/>
      <c r="D94" s="80"/>
      <c r="E94" s="80"/>
      <c r="F94" s="80"/>
      <c r="G94" s="80"/>
      <c r="H94" s="80"/>
      <c r="I94" s="80"/>
      <c r="J94" s="83"/>
    </row>
    <row r="95" spans="1:10">
      <c r="A95" s="80"/>
      <c r="B95" s="80"/>
      <c r="C95" s="80"/>
      <c r="D95" s="80"/>
      <c r="E95" s="80"/>
      <c r="F95" s="80"/>
      <c r="G95" s="80"/>
      <c r="H95" s="80"/>
      <c r="I95" s="80"/>
      <c r="J95" s="83"/>
    </row>
    <row r="96" spans="1:10">
      <c r="A96" s="80"/>
      <c r="B96" s="80"/>
      <c r="C96" s="80"/>
      <c r="D96" s="80"/>
      <c r="E96" s="80"/>
      <c r="F96" s="80"/>
      <c r="G96" s="80"/>
      <c r="H96" s="80"/>
      <c r="I96" s="80"/>
      <c r="J96" s="83"/>
    </row>
    <row r="97" spans="1:10">
      <c r="A97" s="80"/>
      <c r="B97" s="80"/>
      <c r="C97" s="80"/>
      <c r="D97" s="80"/>
      <c r="E97" s="80"/>
      <c r="F97" s="80"/>
      <c r="G97" s="80"/>
      <c r="H97" s="80"/>
      <c r="I97" s="80"/>
      <c r="J97" s="83"/>
    </row>
    <row r="98" spans="1:10">
      <c r="A98" s="80"/>
      <c r="B98" s="80"/>
      <c r="C98" s="80"/>
      <c r="D98" s="80"/>
      <c r="E98" s="80"/>
      <c r="F98" s="80"/>
      <c r="G98" s="80"/>
      <c r="H98" s="80"/>
      <c r="I98" s="80"/>
      <c r="J98" s="83"/>
    </row>
    <row r="99" spans="1:10">
      <c r="A99" s="80"/>
      <c r="B99" s="80"/>
      <c r="C99" s="80"/>
      <c r="D99" s="80"/>
      <c r="E99" s="80"/>
      <c r="F99" s="80"/>
      <c r="G99" s="80"/>
      <c r="H99" s="80"/>
      <c r="I99" s="80"/>
      <c r="J99" s="83"/>
    </row>
    <row r="100" spans="1:10">
      <c r="A100" s="80"/>
      <c r="B100" s="80"/>
      <c r="C100" s="80"/>
      <c r="D100" s="80"/>
      <c r="E100" s="80"/>
      <c r="F100" s="80"/>
      <c r="G100" s="80"/>
      <c r="H100" s="80"/>
      <c r="I100" s="80"/>
      <c r="J100" s="83"/>
    </row>
    <row r="101" spans="1:10">
      <c r="A101" s="80"/>
      <c r="B101" s="80"/>
      <c r="C101" s="80"/>
      <c r="D101" s="80"/>
      <c r="E101" s="80"/>
      <c r="F101" s="80"/>
      <c r="G101" s="80"/>
      <c r="H101" s="80"/>
      <c r="I101" s="80"/>
      <c r="J101" s="83"/>
    </row>
    <row r="102" spans="1:10">
      <c r="A102" s="80"/>
      <c r="B102" s="80"/>
      <c r="C102" s="80"/>
      <c r="D102" s="80"/>
      <c r="E102" s="80"/>
      <c r="F102" s="80"/>
      <c r="G102" s="80"/>
      <c r="H102" s="80"/>
      <c r="I102" s="80"/>
      <c r="J102" s="83"/>
    </row>
    <row r="103" spans="1:10">
      <c r="A103" s="80"/>
      <c r="B103" s="80"/>
      <c r="C103" s="80"/>
      <c r="D103" s="80"/>
      <c r="E103" s="80"/>
      <c r="F103" s="80"/>
      <c r="G103" s="80"/>
      <c r="H103" s="80"/>
      <c r="I103" s="80"/>
      <c r="J103" s="83"/>
    </row>
    <row r="104" spans="1:10">
      <c r="A104" s="80"/>
      <c r="B104" s="80"/>
      <c r="C104" s="80"/>
      <c r="D104" s="80"/>
      <c r="E104" s="80"/>
      <c r="F104" s="80"/>
      <c r="G104" s="80"/>
      <c r="H104" s="80"/>
      <c r="I104" s="80"/>
      <c r="J104" s="83"/>
    </row>
    <row r="105" spans="1:10">
      <c r="A105" s="80"/>
      <c r="B105" s="80"/>
      <c r="C105" s="80"/>
      <c r="D105" s="80"/>
      <c r="E105" s="80"/>
      <c r="F105" s="80"/>
      <c r="G105" s="80"/>
      <c r="H105" s="80"/>
      <c r="I105" s="80"/>
      <c r="J105" s="83"/>
    </row>
    <row r="106" spans="1:10">
      <c r="A106" s="80"/>
      <c r="B106" s="80"/>
      <c r="C106" s="80"/>
      <c r="D106" s="80"/>
      <c r="E106" s="80"/>
      <c r="F106" s="80"/>
      <c r="G106" s="80"/>
      <c r="H106" s="80"/>
      <c r="I106" s="80"/>
      <c r="J106" s="83"/>
    </row>
    <row r="107" spans="1:10">
      <c r="A107" s="80"/>
      <c r="B107" s="80"/>
      <c r="C107" s="80"/>
      <c r="D107" s="80"/>
      <c r="E107" s="80"/>
      <c r="F107" s="80"/>
      <c r="G107" s="80"/>
      <c r="H107" s="80"/>
      <c r="I107" s="80"/>
      <c r="J107" s="83"/>
    </row>
    <row r="108" spans="1:10">
      <c r="A108" s="80"/>
      <c r="B108" s="80"/>
      <c r="C108" s="80"/>
      <c r="D108" s="80"/>
      <c r="E108" s="80"/>
      <c r="F108" s="80"/>
      <c r="G108" s="80"/>
      <c r="H108" s="80"/>
      <c r="I108" s="80"/>
      <c r="J108" s="83"/>
    </row>
    <row r="109" spans="1:10">
      <c r="A109" s="80"/>
      <c r="B109" s="80"/>
      <c r="C109" s="80"/>
      <c r="D109" s="80"/>
      <c r="E109" s="80"/>
      <c r="F109" s="80"/>
      <c r="G109" s="80"/>
      <c r="H109" s="80"/>
      <c r="I109" s="80"/>
      <c r="J109" s="83"/>
    </row>
    <row r="110" spans="1:10">
      <c r="A110" s="80"/>
      <c r="B110" s="80"/>
      <c r="C110" s="80"/>
      <c r="D110" s="80"/>
      <c r="E110" s="80"/>
      <c r="F110" s="80"/>
      <c r="G110" s="80"/>
      <c r="H110" s="80"/>
      <c r="I110" s="80"/>
      <c r="J110" s="83"/>
    </row>
    <row r="111" spans="1:10">
      <c r="A111" s="80"/>
      <c r="B111" s="80"/>
      <c r="C111" s="80"/>
      <c r="D111" s="80"/>
      <c r="E111" s="80"/>
      <c r="F111" s="80"/>
      <c r="G111" s="80"/>
      <c r="H111" s="80"/>
      <c r="I111" s="80"/>
      <c r="J111" s="83"/>
    </row>
    <row r="112" spans="1:10">
      <c r="A112" s="80"/>
      <c r="B112" s="80"/>
      <c r="C112" s="80"/>
      <c r="D112" s="80"/>
      <c r="E112" s="80"/>
      <c r="F112" s="80"/>
      <c r="G112" s="80"/>
      <c r="H112" s="80"/>
      <c r="I112" s="80"/>
      <c r="J112" s="83"/>
    </row>
    <row r="113" spans="1:10">
      <c r="A113" s="80"/>
      <c r="B113" s="80"/>
      <c r="C113" s="80"/>
      <c r="D113" s="80"/>
      <c r="E113" s="80"/>
      <c r="F113" s="80"/>
      <c r="G113" s="80"/>
      <c r="H113" s="80"/>
      <c r="I113" s="80"/>
      <c r="J113" s="83"/>
    </row>
    <row r="114" spans="1:10">
      <c r="A114" s="80"/>
      <c r="B114" s="80"/>
      <c r="C114" s="80"/>
      <c r="D114" s="80"/>
      <c r="E114" s="80"/>
      <c r="F114" s="80"/>
      <c r="G114" s="80"/>
      <c r="H114" s="80"/>
      <c r="I114" s="80"/>
      <c r="J114" s="83"/>
    </row>
    <row r="115" spans="1:10">
      <c r="A115" s="80"/>
      <c r="B115" s="80"/>
      <c r="C115" s="80"/>
      <c r="D115" s="80"/>
      <c r="E115" s="80"/>
      <c r="F115" s="80"/>
      <c r="G115" s="80"/>
      <c r="H115" s="80"/>
      <c r="I115" s="80"/>
      <c r="J115" s="83"/>
    </row>
    <row r="116" spans="1:10">
      <c r="A116" s="80"/>
      <c r="B116" s="80"/>
      <c r="C116" s="80"/>
      <c r="D116" s="80"/>
      <c r="E116" s="80"/>
      <c r="F116" s="80"/>
      <c r="G116" s="80"/>
      <c r="H116" s="80"/>
      <c r="I116" s="80"/>
      <c r="J116" s="83"/>
    </row>
    <row r="117" spans="1:10">
      <c r="A117" s="80"/>
      <c r="B117" s="80"/>
      <c r="C117" s="80"/>
      <c r="D117" s="80"/>
      <c r="E117" s="80"/>
      <c r="F117" s="80"/>
      <c r="G117" s="80"/>
      <c r="H117" s="80"/>
      <c r="I117" s="80"/>
      <c r="J117" s="83"/>
    </row>
  </sheetData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zoomScale="90" zoomScaleNormal="90" workbookViewId="0">
      <pane ySplit="4" topLeftCell="A5" activePane="bottomLeft" state="frozen"/>
      <selection activeCell="K12" sqref="K12"/>
      <selection pane="bottomLeft" activeCell="A2" sqref="A2"/>
    </sheetView>
  </sheetViews>
  <sheetFormatPr baseColWidth="10" defaultColWidth="11.5546875" defaultRowHeight="14.4"/>
  <cols>
    <col min="1" max="1" width="13.5546875" style="2" customWidth="1"/>
    <col min="2" max="2" width="18.88671875" style="2" customWidth="1"/>
    <col min="3" max="3" width="21.109375" style="2" customWidth="1"/>
    <col min="4" max="4" width="53" style="2" customWidth="1"/>
    <col min="5" max="5" width="14.6640625" style="2" customWidth="1"/>
    <col min="6" max="16384" width="11.5546875" style="2"/>
  </cols>
  <sheetData>
    <row r="1" spans="1:7">
      <c r="A1" s="1" t="s">
        <v>4</v>
      </c>
      <c r="B1" s="6"/>
      <c r="C1" s="6"/>
      <c r="D1" s="6"/>
      <c r="E1" s="6"/>
    </row>
    <row r="2" spans="1:7">
      <c r="A2" s="1" t="s">
        <v>233</v>
      </c>
      <c r="B2" s="6"/>
      <c r="C2" s="6"/>
      <c r="D2" s="6"/>
      <c r="E2" s="6"/>
    </row>
    <row r="3" spans="1:7">
      <c r="A3" s="1" t="s">
        <v>66</v>
      </c>
      <c r="B3" s="6"/>
      <c r="C3" s="6"/>
      <c r="D3" s="6"/>
      <c r="E3" s="6"/>
    </row>
    <row r="4" spans="1:7" ht="16.2">
      <c r="A4" s="84" t="s">
        <v>47</v>
      </c>
      <c r="B4" s="84" t="s">
        <v>67</v>
      </c>
      <c r="C4" s="85" t="s">
        <v>68</v>
      </c>
      <c r="D4" s="48" t="s">
        <v>292</v>
      </c>
    </row>
    <row r="5" spans="1:7" ht="32.25" customHeight="1">
      <c r="A5" s="86">
        <v>2005</v>
      </c>
      <c r="B5" s="87">
        <v>27033.895796178345</v>
      </c>
      <c r="C5" s="87">
        <v>22602.065350318469</v>
      </c>
      <c r="D5" s="88" t="s">
        <v>293</v>
      </c>
      <c r="G5" s="18"/>
    </row>
    <row r="6" spans="1:7" ht="32.25" customHeight="1">
      <c r="A6" s="89">
        <v>2006</v>
      </c>
      <c r="B6" s="90">
        <v>265683.84305732488</v>
      </c>
      <c r="C6" s="90">
        <v>262470.3001273885</v>
      </c>
      <c r="D6" s="91" t="s">
        <v>294</v>
      </c>
      <c r="G6" s="18"/>
    </row>
    <row r="7" spans="1:7" ht="32.25" customHeight="1">
      <c r="A7" s="86">
        <v>2007</v>
      </c>
      <c r="B7" s="87">
        <v>271772.57770700636</v>
      </c>
      <c r="C7" s="87">
        <v>283132.2675159236</v>
      </c>
      <c r="D7" s="88" t="s">
        <v>295</v>
      </c>
      <c r="G7" s="18"/>
    </row>
    <row r="8" spans="1:7" ht="32.25" customHeight="1">
      <c r="A8" s="89">
        <v>2008</v>
      </c>
      <c r="B8" s="90">
        <v>255584.44662420382</v>
      </c>
      <c r="C8" s="90">
        <v>247096.64025477704</v>
      </c>
      <c r="D8" s="91" t="s">
        <v>296</v>
      </c>
      <c r="G8" s="18"/>
    </row>
    <row r="9" spans="1:7" ht="32.25" customHeight="1">
      <c r="A9" s="86">
        <v>2009</v>
      </c>
      <c r="B9" s="87">
        <v>327704.76407643309</v>
      </c>
      <c r="C9" s="87">
        <v>338360.26675159222</v>
      </c>
      <c r="D9" s="88" t="s">
        <v>297</v>
      </c>
      <c r="G9" s="18"/>
    </row>
    <row r="10" spans="1:7" ht="32.25" customHeight="1">
      <c r="A10" s="89">
        <v>2010</v>
      </c>
      <c r="B10" s="90">
        <v>291286.48496815283</v>
      </c>
      <c r="C10" s="90">
        <v>292088.97936305741</v>
      </c>
      <c r="D10" s="91" t="s">
        <v>298</v>
      </c>
      <c r="E10" s="57"/>
      <c r="G10" s="18"/>
    </row>
    <row r="11" spans="1:7" ht="32.25" customHeight="1">
      <c r="A11" s="86">
        <v>2011</v>
      </c>
      <c r="B11" s="87">
        <v>337398.16624203819</v>
      </c>
      <c r="C11" s="87">
        <v>351086.33363057306</v>
      </c>
      <c r="D11" s="88" t="s">
        <v>299</v>
      </c>
      <c r="E11" s="57"/>
      <c r="G11" s="18"/>
    </row>
    <row r="12" spans="1:7" ht="32.25" customHeight="1">
      <c r="A12" s="89">
        <v>2012</v>
      </c>
      <c r="B12" s="90">
        <v>369722.43974522292</v>
      </c>
      <c r="C12" s="90">
        <v>368445.69197452249</v>
      </c>
      <c r="D12" s="91" t="s">
        <v>300</v>
      </c>
      <c r="E12" s="57"/>
      <c r="G12" s="18"/>
    </row>
    <row r="13" spans="1:7">
      <c r="A13" s="59"/>
      <c r="B13" s="59"/>
      <c r="C13" s="60"/>
      <c r="D13" s="59"/>
      <c r="E13" s="59"/>
    </row>
    <row r="14" spans="1:7">
      <c r="A14" s="63" t="s">
        <v>63</v>
      </c>
    </row>
    <row r="15" spans="1:7" ht="16.2">
      <c r="A15" s="26" t="s">
        <v>69</v>
      </c>
    </row>
    <row r="16" spans="1:7">
      <c r="A16" s="26" t="s">
        <v>70</v>
      </c>
    </row>
    <row r="17" spans="1:4">
      <c r="A17" s="26" t="s">
        <v>71</v>
      </c>
    </row>
    <row r="18" spans="1:4" ht="16.2">
      <c r="A18" s="26" t="s">
        <v>72</v>
      </c>
    </row>
    <row r="19" spans="1:4">
      <c r="A19" s="26" t="s">
        <v>73</v>
      </c>
    </row>
    <row r="20" spans="1:4" ht="16.2">
      <c r="A20" s="26" t="s">
        <v>74</v>
      </c>
    </row>
    <row r="21" spans="1:4" ht="16.2">
      <c r="A21" s="26" t="s">
        <v>75</v>
      </c>
    </row>
    <row r="22" spans="1:4">
      <c r="A22" s="26" t="s">
        <v>76</v>
      </c>
    </row>
    <row r="23" spans="1:4">
      <c r="A23" s="43" t="s">
        <v>65</v>
      </c>
    </row>
    <row r="25" spans="1:4">
      <c r="B25" s="61"/>
      <c r="C25" s="18"/>
    </row>
    <row r="26" spans="1:4">
      <c r="B26" s="61"/>
      <c r="C26" s="18"/>
      <c r="D26" s="62"/>
    </row>
    <row r="27" spans="1:4">
      <c r="B27" s="18"/>
      <c r="C27" s="18"/>
    </row>
    <row r="28" spans="1:4">
      <c r="B28" s="18"/>
      <c r="C28" s="18"/>
    </row>
    <row r="29" spans="1:4">
      <c r="B29" s="18"/>
      <c r="C29" s="18"/>
    </row>
    <row r="31" spans="1:4">
      <c r="B31" s="80"/>
      <c r="C31" s="80"/>
    </row>
    <row r="32" spans="1:4">
      <c r="B32" s="80"/>
      <c r="C32" s="80"/>
    </row>
    <row r="33" spans="2:3">
      <c r="B33" s="80"/>
      <c r="C33" s="80"/>
    </row>
    <row r="34" spans="2:3">
      <c r="B34" s="80"/>
      <c r="C34" s="80"/>
    </row>
    <row r="35" spans="2:3">
      <c r="B35" s="80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workbookViewId="0">
      <pane ySplit="4" topLeftCell="A5" activePane="bottomLeft" state="frozen"/>
      <selection activeCell="B3" sqref="B3"/>
      <selection pane="bottomLeft"/>
    </sheetView>
  </sheetViews>
  <sheetFormatPr baseColWidth="10" defaultColWidth="11.5546875" defaultRowHeight="14.4"/>
  <cols>
    <col min="1" max="1" width="13.5546875" style="2" customWidth="1"/>
    <col min="2" max="2" width="17.109375" style="2" customWidth="1"/>
    <col min="3" max="4" width="14.6640625" style="2" customWidth="1"/>
    <col min="5" max="16384" width="11.5546875" style="2"/>
  </cols>
  <sheetData>
    <row r="1" spans="1:12">
      <c r="A1" s="1" t="s">
        <v>5</v>
      </c>
      <c r="B1" s="6"/>
      <c r="C1" s="6"/>
      <c r="D1" s="6"/>
    </row>
    <row r="2" spans="1:12">
      <c r="A2" s="1" t="s">
        <v>277</v>
      </c>
      <c r="B2" s="6"/>
      <c r="C2" s="6"/>
      <c r="D2" s="6"/>
    </row>
    <row r="3" spans="1:12">
      <c r="A3" s="1" t="s">
        <v>77</v>
      </c>
      <c r="B3" s="6"/>
      <c r="C3" s="6"/>
      <c r="D3" s="6"/>
    </row>
    <row r="4" spans="1:12">
      <c r="A4" s="84" t="s">
        <v>47</v>
      </c>
      <c r="B4" s="47" t="s">
        <v>48</v>
      </c>
      <c r="C4" s="47" t="s">
        <v>78</v>
      </c>
      <c r="D4" s="47" t="s">
        <v>52</v>
      </c>
    </row>
    <row r="5" spans="1:12">
      <c r="A5" s="54">
        <v>2001</v>
      </c>
      <c r="B5" s="71">
        <v>480264.4058000003</v>
      </c>
      <c r="C5" s="71">
        <v>402755.80549999973</v>
      </c>
      <c r="D5" s="71">
        <v>28505.110999999997</v>
      </c>
      <c r="G5" s="79"/>
      <c r="H5" s="79"/>
      <c r="I5" s="79"/>
      <c r="J5" s="65"/>
      <c r="K5" s="65"/>
      <c r="L5" s="65"/>
    </row>
    <row r="6" spans="1:12">
      <c r="A6" s="69">
        <v>2002</v>
      </c>
      <c r="B6" s="70">
        <v>572487.11820000014</v>
      </c>
      <c r="C6" s="70">
        <v>411775.20419999893</v>
      </c>
      <c r="D6" s="70">
        <v>145573.51999999999</v>
      </c>
      <c r="G6" s="79"/>
      <c r="H6" s="79"/>
      <c r="I6" s="79"/>
      <c r="J6" s="65"/>
      <c r="K6" s="65"/>
      <c r="L6" s="65"/>
    </row>
    <row r="7" spans="1:12">
      <c r="A7" s="54">
        <v>2003</v>
      </c>
      <c r="B7" s="71">
        <v>594570.40979999967</v>
      </c>
      <c r="C7" s="71">
        <v>427595.60569999879</v>
      </c>
      <c r="D7" s="71">
        <v>113611.28399999999</v>
      </c>
      <c r="G7" s="79"/>
      <c r="H7" s="79"/>
      <c r="I7" s="79"/>
      <c r="J7" s="65"/>
      <c r="K7" s="65"/>
      <c r="L7" s="65"/>
    </row>
    <row r="8" spans="1:12">
      <c r="A8" s="69">
        <v>2004</v>
      </c>
      <c r="B8" s="70">
        <v>618491.81329999957</v>
      </c>
      <c r="C8" s="70">
        <v>470936.72930000001</v>
      </c>
      <c r="D8" s="70">
        <v>129977.633</v>
      </c>
      <c r="G8" s="79"/>
      <c r="H8" s="79"/>
      <c r="I8" s="79"/>
      <c r="J8" s="65"/>
      <c r="K8" s="65"/>
      <c r="L8" s="65"/>
    </row>
    <row r="9" spans="1:12">
      <c r="A9" s="54">
        <v>2005</v>
      </c>
      <c r="B9" s="71">
        <v>581334.42159999977</v>
      </c>
      <c r="C9" s="71">
        <v>404100.72889999993</v>
      </c>
      <c r="D9" s="71">
        <v>106107.29399999999</v>
      </c>
      <c r="G9" s="79"/>
      <c r="H9" s="79"/>
      <c r="I9" s="79"/>
      <c r="J9" s="65"/>
      <c r="K9" s="65"/>
      <c r="L9" s="65"/>
    </row>
    <row r="10" spans="1:12">
      <c r="A10" s="69">
        <v>2006</v>
      </c>
      <c r="B10" s="70">
        <v>270205.18420000008</v>
      </c>
      <c r="C10" s="70">
        <v>235646.56680000009</v>
      </c>
      <c r="D10" s="70">
        <v>36</v>
      </c>
      <c r="G10" s="79"/>
      <c r="H10" s="79"/>
      <c r="I10" s="79"/>
      <c r="J10" s="65"/>
      <c r="K10" s="65"/>
      <c r="L10" s="65"/>
    </row>
    <row r="11" spans="1:12">
      <c r="A11" s="54">
        <v>2007</v>
      </c>
      <c r="B11" s="71">
        <v>250337.56570000004</v>
      </c>
      <c r="C11" s="71">
        <v>233228.55549999993</v>
      </c>
      <c r="D11" s="71">
        <v>141.69999999999999</v>
      </c>
      <c r="G11" s="79"/>
      <c r="H11" s="79"/>
      <c r="I11" s="79"/>
      <c r="J11" s="65"/>
      <c r="K11" s="65"/>
      <c r="L11" s="65"/>
    </row>
    <row r="12" spans="1:12">
      <c r="A12" s="69">
        <v>2008</v>
      </c>
      <c r="B12" s="70">
        <v>226541.34440000006</v>
      </c>
      <c r="C12" s="70">
        <v>218214.77059999996</v>
      </c>
      <c r="D12" s="70">
        <v>0</v>
      </c>
      <c r="G12" s="79"/>
      <c r="H12" s="79"/>
      <c r="I12" s="79"/>
      <c r="J12" s="65"/>
      <c r="K12" s="65"/>
      <c r="L12" s="65"/>
    </row>
    <row r="13" spans="1:12">
      <c r="A13" s="54">
        <v>2009</v>
      </c>
      <c r="B13" s="71">
        <v>278596.04949999996</v>
      </c>
      <c r="C13" s="71">
        <v>243127.46740000008</v>
      </c>
      <c r="D13" s="71">
        <v>24570.651999999998</v>
      </c>
      <c r="I13" s="18"/>
      <c r="J13" s="18"/>
    </row>
    <row r="14" spans="1:12">
      <c r="A14" s="69">
        <v>2010</v>
      </c>
      <c r="B14" s="70">
        <v>239823.19849999991</v>
      </c>
      <c r="C14" s="70">
        <v>228037.99099999992</v>
      </c>
      <c r="D14" s="70">
        <v>0</v>
      </c>
      <c r="G14" s="79"/>
      <c r="H14" s="79"/>
      <c r="I14" s="79"/>
      <c r="J14" s="65"/>
      <c r="K14" s="65"/>
      <c r="L14" s="65"/>
    </row>
    <row r="15" spans="1:12">
      <c r="A15" s="54">
        <v>2011</v>
      </c>
      <c r="B15" s="71">
        <v>254205.52469999989</v>
      </c>
      <c r="C15" s="71">
        <v>257934.84420000014</v>
      </c>
      <c r="D15" s="71">
        <v>11362.011</v>
      </c>
      <c r="I15" s="18"/>
      <c r="J15" s="18"/>
    </row>
    <row r="16" spans="1:12">
      <c r="A16" s="69">
        <v>2012</v>
      </c>
      <c r="B16" s="70">
        <v>243088.73019999999</v>
      </c>
      <c r="C16" s="70">
        <v>231468.8805000002</v>
      </c>
      <c r="D16" s="70">
        <v>0</v>
      </c>
      <c r="G16" s="79"/>
      <c r="H16" s="79"/>
      <c r="I16" s="79"/>
      <c r="J16" s="65"/>
      <c r="K16" s="65"/>
      <c r="L16" s="65"/>
    </row>
    <row r="17" spans="1:4">
      <c r="A17" s="59"/>
      <c r="B17" s="59"/>
      <c r="C17" s="60"/>
      <c r="D17" s="59"/>
    </row>
    <row r="18" spans="1:4">
      <c r="A18" s="43" t="s">
        <v>79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zoomScale="90" zoomScaleNormal="90" workbookViewId="0">
      <pane ySplit="5" topLeftCell="A6" activePane="bottomLeft" state="frozen"/>
      <selection pane="bottomLeft" activeCell="C17" sqref="C17"/>
    </sheetView>
  </sheetViews>
  <sheetFormatPr baseColWidth="10" defaultColWidth="11.5546875" defaultRowHeight="14.4"/>
  <cols>
    <col min="1" max="1" width="13.5546875" style="2" customWidth="1"/>
    <col min="2" max="4" width="17.109375" style="2" customWidth="1"/>
    <col min="5" max="16384" width="11.5546875" style="2"/>
  </cols>
  <sheetData>
    <row r="1" spans="1:9">
      <c r="A1" s="1" t="s">
        <v>6</v>
      </c>
      <c r="B1" s="6"/>
      <c r="C1" s="6"/>
      <c r="D1" s="6"/>
    </row>
    <row r="2" spans="1:9">
      <c r="A2" s="1" t="s">
        <v>80</v>
      </c>
      <c r="B2" s="6"/>
      <c r="C2" s="6"/>
      <c r="D2" s="6"/>
    </row>
    <row r="3" spans="1:9">
      <c r="A3" s="1" t="s">
        <v>81</v>
      </c>
      <c r="B3" s="6"/>
      <c r="C3" s="6"/>
      <c r="D3" s="6"/>
    </row>
    <row r="4" spans="1:9">
      <c r="A4" s="1" t="s">
        <v>278</v>
      </c>
      <c r="B4" s="6"/>
      <c r="C4" s="6"/>
      <c r="D4" s="6"/>
    </row>
    <row r="5" spans="1:9" ht="43.2" customHeight="1">
      <c r="A5" s="47" t="s">
        <v>47</v>
      </c>
      <c r="B5" s="47" t="s">
        <v>82</v>
      </c>
      <c r="C5" s="47" t="s">
        <v>83</v>
      </c>
      <c r="D5" s="47" t="s">
        <v>84</v>
      </c>
    </row>
    <row r="6" spans="1:9">
      <c r="A6" s="54">
        <v>2001</v>
      </c>
      <c r="B6" s="71">
        <v>18120018.956999991</v>
      </c>
      <c r="C6" s="71">
        <v>197565</v>
      </c>
      <c r="D6" s="71">
        <v>180011.97</v>
      </c>
      <c r="E6" s="73"/>
      <c r="F6" s="4"/>
      <c r="G6" s="93"/>
      <c r="H6" s="93"/>
      <c r="I6" s="93"/>
    </row>
    <row r="7" spans="1:9">
      <c r="A7" s="69">
        <v>2002</v>
      </c>
      <c r="B7" s="73">
        <v>20505446.378999997</v>
      </c>
      <c r="C7" s="73">
        <v>205023.38000000003</v>
      </c>
      <c r="D7" s="73">
        <v>169418.67</v>
      </c>
      <c r="E7" s="92"/>
      <c r="F7" s="94"/>
      <c r="G7" s="95"/>
      <c r="H7" s="96"/>
      <c r="I7" s="96"/>
    </row>
    <row r="8" spans="1:9">
      <c r="A8" s="54">
        <v>2003</v>
      </c>
      <c r="B8" s="71">
        <v>21669399.870999999</v>
      </c>
      <c r="C8" s="71">
        <v>200425.99000000005</v>
      </c>
      <c r="D8" s="71">
        <v>173989.06</v>
      </c>
      <c r="E8" s="92"/>
      <c r="F8" s="94"/>
      <c r="G8" s="95"/>
      <c r="H8" s="96"/>
      <c r="I8" s="96"/>
    </row>
    <row r="9" spans="1:9">
      <c r="A9" s="69">
        <v>2004</v>
      </c>
      <c r="B9" s="73">
        <v>22165278.133400004</v>
      </c>
      <c r="C9" s="73">
        <v>201849.08000000002</v>
      </c>
      <c r="D9" s="73">
        <v>177687.42</v>
      </c>
      <c r="E9" s="92"/>
      <c r="F9" s="94"/>
      <c r="G9" s="95"/>
      <c r="H9" s="97"/>
      <c r="I9" s="98"/>
    </row>
    <row r="10" spans="1:9">
      <c r="A10" s="54">
        <v>2005</v>
      </c>
      <c r="B10" s="71">
        <v>21784805.07</v>
      </c>
      <c r="C10" s="71">
        <v>196434.86999999997</v>
      </c>
      <c r="D10" s="71">
        <v>181899.68</v>
      </c>
      <c r="E10" s="92"/>
      <c r="F10" s="94"/>
      <c r="G10" s="95"/>
      <c r="H10" s="98"/>
      <c r="I10" s="98"/>
    </row>
    <row r="11" spans="1:9">
      <c r="A11" s="69">
        <v>2006</v>
      </c>
      <c r="B11" s="73">
        <v>22019933.285999998</v>
      </c>
      <c r="C11" s="73">
        <v>199401.30800000005</v>
      </c>
      <c r="D11" s="73">
        <v>187271.6</v>
      </c>
      <c r="E11" s="92"/>
      <c r="F11" s="94"/>
      <c r="G11" s="95"/>
      <c r="H11" s="98"/>
      <c r="I11" s="98"/>
    </row>
    <row r="12" spans="1:9">
      <c r="A12" s="54">
        <v>2007</v>
      </c>
      <c r="B12" s="71">
        <v>21090203.418999977</v>
      </c>
      <c r="C12" s="71">
        <v>208139.80000000008</v>
      </c>
      <c r="D12" s="71">
        <v>189592.98</v>
      </c>
      <c r="E12" s="92"/>
      <c r="F12" s="99"/>
      <c r="G12" s="95"/>
      <c r="H12" s="98"/>
      <c r="I12" s="98"/>
    </row>
    <row r="13" spans="1:9">
      <c r="A13" s="69">
        <v>2008</v>
      </c>
      <c r="B13" s="73">
        <v>19207727.802000001</v>
      </c>
      <c r="C13" s="73">
        <v>211931.86</v>
      </c>
      <c r="D13" s="73">
        <v>154777.25</v>
      </c>
      <c r="E13" s="92"/>
      <c r="F13" s="94"/>
      <c r="G13" s="95"/>
      <c r="H13" s="98"/>
      <c r="I13" s="98"/>
    </row>
    <row r="14" spans="1:9">
      <c r="A14" s="54">
        <v>2009</v>
      </c>
      <c r="B14" s="71">
        <v>23588646.049199998</v>
      </c>
      <c r="C14" s="71">
        <v>215662.02600000001</v>
      </c>
      <c r="D14" s="71">
        <v>200690.8</v>
      </c>
      <c r="E14" s="92"/>
      <c r="F14" s="94"/>
      <c r="G14" s="95"/>
      <c r="H14" s="98"/>
      <c r="I14" s="98"/>
    </row>
    <row r="15" spans="1:9">
      <c r="A15" s="69">
        <v>2010</v>
      </c>
      <c r="B15" s="73">
        <v>20272593.679000001</v>
      </c>
      <c r="C15" s="73">
        <f>218311.266+998</f>
        <v>219309.266</v>
      </c>
      <c r="D15" s="73">
        <v>177729.1</v>
      </c>
      <c r="E15" s="92"/>
      <c r="F15" s="100"/>
      <c r="G15" s="101"/>
      <c r="H15" s="98"/>
      <c r="I15" s="98"/>
    </row>
    <row r="16" spans="1:9">
      <c r="A16" s="54">
        <v>2011</v>
      </c>
      <c r="B16" s="71">
        <v>22728757.774999999</v>
      </c>
      <c r="C16" s="71">
        <f>223904.975+2247</f>
        <v>226151.97500000001</v>
      </c>
      <c r="D16" s="71">
        <v>185544.7</v>
      </c>
      <c r="E16" s="102"/>
      <c r="F16" s="94"/>
      <c r="G16" s="95"/>
      <c r="H16" s="98"/>
      <c r="I16" s="98"/>
    </row>
    <row r="17" spans="1:9">
      <c r="A17" s="69">
        <v>2012</v>
      </c>
      <c r="B17" s="73">
        <v>20823628.673</v>
      </c>
      <c r="C17" s="73">
        <v>233988.411192645</v>
      </c>
      <c r="D17" s="70">
        <v>207192.5</v>
      </c>
      <c r="E17" s="208"/>
      <c r="F17" s="208"/>
      <c r="G17" s="101"/>
      <c r="H17" s="98"/>
      <c r="I17" s="98"/>
    </row>
    <row r="18" spans="1:9">
      <c r="A18" s="59"/>
      <c r="B18" s="59"/>
      <c r="C18" s="184"/>
      <c r="D18" s="59"/>
      <c r="E18" s="92"/>
      <c r="F18" s="92"/>
      <c r="G18" s="92"/>
      <c r="H18" s="4"/>
    </row>
    <row r="19" spans="1:9">
      <c r="A19" s="63" t="s">
        <v>63</v>
      </c>
    </row>
    <row r="20" spans="1:9" ht="16.2">
      <c r="A20" s="26" t="s">
        <v>85</v>
      </c>
    </row>
    <row r="21" spans="1:9" ht="16.2">
      <c r="A21" s="17" t="s">
        <v>86</v>
      </c>
    </row>
    <row r="22" spans="1:9">
      <c r="A22" s="2" t="s">
        <v>87</v>
      </c>
    </row>
    <row r="23" spans="1:9">
      <c r="A23" s="2" t="s">
        <v>88</v>
      </c>
    </row>
    <row r="24" spans="1:9">
      <c r="A24" s="2" t="s">
        <v>89</v>
      </c>
    </row>
    <row r="25" spans="1:9">
      <c r="A25" s="2" t="s">
        <v>90</v>
      </c>
    </row>
    <row r="26" spans="1:9">
      <c r="A26" s="2" t="s">
        <v>91</v>
      </c>
    </row>
    <row r="27" spans="1:9">
      <c r="A27" s="2" t="s">
        <v>92</v>
      </c>
    </row>
    <row r="28" spans="1:9" ht="16.2">
      <c r="A28" s="103" t="s">
        <v>93</v>
      </c>
    </row>
    <row r="29" spans="1:9">
      <c r="A29" s="17" t="s">
        <v>94</v>
      </c>
    </row>
    <row r="30" spans="1:9">
      <c r="A30" s="17"/>
    </row>
    <row r="31" spans="1:9">
      <c r="A31" s="2" t="s">
        <v>95</v>
      </c>
    </row>
    <row r="32" spans="1:9">
      <c r="A32" s="2" t="s">
        <v>96</v>
      </c>
    </row>
    <row r="33" spans="1:6">
      <c r="A33" s="26" t="s">
        <v>97</v>
      </c>
    </row>
    <row r="34" spans="1:6">
      <c r="A34" s="18"/>
      <c r="B34" s="18"/>
      <c r="C34" s="18"/>
      <c r="D34" s="18"/>
      <c r="E34" s="80"/>
      <c r="F34" s="80"/>
    </row>
    <row r="35" spans="1:6">
      <c r="A35" s="18"/>
      <c r="B35" s="18"/>
      <c r="C35" s="18"/>
      <c r="D35" s="18"/>
      <c r="E35" s="80"/>
      <c r="F35" s="80"/>
    </row>
    <row r="36" spans="1:6">
      <c r="A36" s="18"/>
      <c r="B36" s="18"/>
      <c r="C36" s="18"/>
      <c r="D36" s="18"/>
      <c r="E36" s="80"/>
      <c r="F36" s="80"/>
    </row>
    <row r="37" spans="1:6">
      <c r="A37" s="18"/>
      <c r="B37" s="18"/>
      <c r="C37" s="18"/>
      <c r="D37" s="18"/>
      <c r="E37" s="80"/>
      <c r="F37" s="80"/>
    </row>
    <row r="38" spans="1:6">
      <c r="A38" s="18"/>
      <c r="B38" s="18"/>
      <c r="C38" s="18"/>
      <c r="D38" s="18"/>
      <c r="E38" s="80"/>
      <c r="F38" s="80"/>
    </row>
    <row r="39" spans="1:6">
      <c r="A39" s="18"/>
      <c r="B39" s="18"/>
      <c r="C39" s="18"/>
      <c r="D39" s="18"/>
      <c r="E39" s="80"/>
      <c r="F39" s="80"/>
    </row>
    <row r="40" spans="1:6">
      <c r="A40" s="18"/>
      <c r="B40" s="18"/>
      <c r="C40" s="18"/>
      <c r="D40" s="18"/>
      <c r="E40" s="80"/>
      <c r="F40" s="80"/>
    </row>
    <row r="41" spans="1:6">
      <c r="A41" s="18"/>
      <c r="B41" s="18"/>
      <c r="C41" s="18"/>
      <c r="D41" s="18"/>
      <c r="E41" s="80"/>
      <c r="F41" s="80"/>
    </row>
    <row r="42" spans="1:6">
      <c r="A42" s="18"/>
      <c r="B42" s="18"/>
      <c r="C42" s="18"/>
      <c r="D42" s="18"/>
      <c r="E42" s="80"/>
      <c r="F42" s="80"/>
    </row>
    <row r="43" spans="1:6">
      <c r="A43" s="18"/>
      <c r="B43" s="18"/>
      <c r="C43" s="18"/>
      <c r="D43" s="18"/>
      <c r="E43" s="80"/>
      <c r="F43" s="80"/>
    </row>
    <row r="44" spans="1:6">
      <c r="A44" s="18"/>
      <c r="B44" s="18"/>
      <c r="C44" s="18"/>
      <c r="D44" s="18"/>
      <c r="E44" s="80"/>
      <c r="F44" s="80"/>
    </row>
    <row r="45" spans="1:6">
      <c r="A45" s="18"/>
      <c r="B45" s="18"/>
      <c r="C45" s="18"/>
      <c r="D45" s="18"/>
      <c r="E45" s="80"/>
      <c r="F45" s="80"/>
    </row>
    <row r="46" spans="1:6">
      <c r="A46" s="18"/>
      <c r="B46" s="18"/>
      <c r="C46" s="18"/>
      <c r="D46" s="18"/>
      <c r="E46" s="80"/>
      <c r="F46" s="80"/>
    </row>
    <row r="47" spans="1:6">
      <c r="A47" s="18"/>
      <c r="B47" s="18"/>
      <c r="C47" s="18"/>
      <c r="D47" s="18"/>
      <c r="E47" s="80"/>
      <c r="F47" s="80"/>
    </row>
    <row r="48" spans="1:6">
      <c r="A48" s="18"/>
      <c r="B48" s="18"/>
      <c r="C48" s="18"/>
      <c r="D48" s="18"/>
      <c r="E48" s="80"/>
      <c r="F48" s="80"/>
    </row>
    <row r="49" spans="1:6">
      <c r="A49" s="18"/>
      <c r="B49" s="18"/>
      <c r="C49" s="18"/>
      <c r="D49" s="18"/>
      <c r="E49" s="80"/>
      <c r="F49" s="80"/>
    </row>
    <row r="50" spans="1:6">
      <c r="A50" s="18"/>
      <c r="B50" s="18"/>
      <c r="C50" s="18"/>
      <c r="D50" s="18"/>
      <c r="E50" s="80"/>
      <c r="F50" s="80"/>
    </row>
    <row r="51" spans="1:6">
      <c r="A51" s="18"/>
      <c r="B51" s="18"/>
      <c r="C51" s="18"/>
      <c r="D51" s="18"/>
      <c r="E51" s="80"/>
      <c r="F51" s="80"/>
    </row>
    <row r="52" spans="1:6">
      <c r="A52" s="18"/>
      <c r="B52" s="18"/>
      <c r="C52" s="18"/>
      <c r="D52" s="18"/>
      <c r="E52" s="80"/>
      <c r="F52" s="80"/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zoomScale="90" zoomScaleNormal="90" workbookViewId="0">
      <pane ySplit="3" topLeftCell="A4" activePane="bottomLeft" state="frozen"/>
      <selection pane="bottomLeft"/>
    </sheetView>
  </sheetViews>
  <sheetFormatPr baseColWidth="10" defaultColWidth="11.5546875" defaultRowHeight="14.4"/>
  <cols>
    <col min="1" max="1" width="9.33203125" style="2" customWidth="1"/>
    <col min="2" max="7" width="15.109375" style="2" customWidth="1"/>
    <col min="8" max="8" width="11.44140625" style="2" customWidth="1"/>
    <col min="9" max="9" width="17.33203125" style="2" customWidth="1"/>
    <col min="10" max="16384" width="11.5546875" style="2"/>
  </cols>
  <sheetData>
    <row r="1" spans="1:12">
      <c r="A1" s="1" t="s">
        <v>7</v>
      </c>
      <c r="B1" s="6"/>
      <c r="C1" s="6"/>
      <c r="D1" s="6"/>
      <c r="E1" s="6"/>
      <c r="F1" s="6"/>
      <c r="G1" s="6"/>
    </row>
    <row r="2" spans="1:12">
      <c r="A2" s="1" t="s">
        <v>279</v>
      </c>
      <c r="B2" s="6"/>
      <c r="C2" s="6"/>
      <c r="D2" s="6"/>
      <c r="E2" s="6"/>
      <c r="F2" s="6"/>
      <c r="G2" s="6"/>
    </row>
    <row r="3" spans="1:12" ht="72">
      <c r="A3" s="206" t="s">
        <v>47</v>
      </c>
      <c r="B3" s="47" t="s">
        <v>98</v>
      </c>
      <c r="C3" s="47" t="s">
        <v>99</v>
      </c>
      <c r="D3" s="47" t="s">
        <v>100</v>
      </c>
      <c r="E3" s="47" t="s">
        <v>101</v>
      </c>
      <c r="F3" s="47" t="s">
        <v>102</v>
      </c>
      <c r="G3" s="47" t="s">
        <v>103</v>
      </c>
      <c r="I3" s="104"/>
    </row>
    <row r="4" spans="1:12">
      <c r="A4" s="54">
        <v>2001</v>
      </c>
      <c r="B4" s="106">
        <v>102.8</v>
      </c>
      <c r="C4" s="106">
        <v>12.1</v>
      </c>
      <c r="D4" s="106">
        <v>11.860723455091922</v>
      </c>
      <c r="E4" s="106">
        <v>11.873837459706882</v>
      </c>
      <c r="F4" s="106">
        <v>12.2</v>
      </c>
      <c r="G4" s="71">
        <v>920.08695652173913</v>
      </c>
      <c r="H4" s="65"/>
    </row>
    <row r="5" spans="1:12">
      <c r="A5" s="69">
        <v>2002</v>
      </c>
      <c r="B5" s="107">
        <v>120.4</v>
      </c>
      <c r="C5" s="107">
        <v>14.1</v>
      </c>
      <c r="D5" s="107">
        <v>11.781024025763301</v>
      </c>
      <c r="E5" s="107">
        <v>11.797927344105547</v>
      </c>
      <c r="F5" s="107">
        <v>13</v>
      </c>
      <c r="G5" s="70">
        <v>928.58500000000004</v>
      </c>
      <c r="H5" s="65"/>
    </row>
    <row r="6" spans="1:12">
      <c r="A6" s="54">
        <v>2003</v>
      </c>
      <c r="B6" s="106">
        <v>126.2</v>
      </c>
      <c r="C6" s="106">
        <v>14.7</v>
      </c>
      <c r="D6" s="106">
        <v>11.65878482025267</v>
      </c>
      <c r="E6" s="106">
        <v>11.726978650736035</v>
      </c>
      <c r="F6" s="106">
        <v>13.7</v>
      </c>
      <c r="G6" s="71">
        <v>982.19999999999993</v>
      </c>
    </row>
    <row r="7" spans="1:12">
      <c r="A7" s="69">
        <v>2004</v>
      </c>
      <c r="B7" s="107">
        <v>126.7</v>
      </c>
      <c r="C7" s="107">
        <v>14.9</v>
      </c>
      <c r="D7" s="107">
        <v>11.796253102549842</v>
      </c>
      <c r="E7" s="107">
        <v>11.85605748376479</v>
      </c>
      <c r="F7" s="107">
        <v>14</v>
      </c>
      <c r="G7" s="70">
        <v>941.48846153846159</v>
      </c>
      <c r="H7" s="108"/>
    </row>
    <row r="8" spans="1:12">
      <c r="A8" s="54">
        <v>2005</v>
      </c>
      <c r="B8" s="106">
        <v>119.7</v>
      </c>
      <c r="C8" s="106">
        <v>14.1</v>
      </c>
      <c r="D8" s="106">
        <v>11.860571848118909</v>
      </c>
      <c r="E8" s="106">
        <v>11.861352089668323</v>
      </c>
      <c r="F8" s="106">
        <v>13.3</v>
      </c>
      <c r="G8" s="71">
        <v>1022.6714285714288</v>
      </c>
      <c r="H8" s="65"/>
    </row>
    <row r="9" spans="1:12">
      <c r="A9" s="69">
        <v>2006</v>
      </c>
      <c r="B9" s="107">
        <v>118.7</v>
      </c>
      <c r="C9" s="107">
        <v>14</v>
      </c>
      <c r="D9" s="107">
        <v>11.850965773175776</v>
      </c>
      <c r="E9" s="107">
        <v>11.925307481382678</v>
      </c>
      <c r="F9" s="107">
        <v>13.1</v>
      </c>
      <c r="G9" s="70">
        <v>1252.367857142857</v>
      </c>
      <c r="H9" s="65"/>
    </row>
    <row r="10" spans="1:12">
      <c r="A10" s="54">
        <v>2007</v>
      </c>
      <c r="B10" s="106">
        <v>113.8</v>
      </c>
      <c r="C10" s="106">
        <v>13.2</v>
      </c>
      <c r="D10" s="106">
        <v>11.699485440605566</v>
      </c>
      <c r="E10" s="106">
        <v>11.750704064885058</v>
      </c>
      <c r="F10" s="106">
        <v>12.6</v>
      </c>
      <c r="G10" s="71">
        <v>1402.6499999999996</v>
      </c>
      <c r="H10" s="65"/>
    </row>
    <row r="11" spans="1:12">
      <c r="A11" s="69">
        <v>2008</v>
      </c>
      <c r="B11" s="105">
        <v>120.7</v>
      </c>
      <c r="C11" s="105">
        <v>13.9</v>
      </c>
      <c r="D11" s="105">
        <v>11.580918742342766</v>
      </c>
      <c r="E11" s="105">
        <v>11.658048522853139</v>
      </c>
      <c r="F11" s="105">
        <v>13.1</v>
      </c>
      <c r="G11" s="73">
        <v>1663.9442118226602</v>
      </c>
      <c r="H11" s="65"/>
    </row>
    <row r="12" spans="1:12">
      <c r="A12" s="54">
        <v>2009</v>
      </c>
      <c r="B12" s="106">
        <v>120.1</v>
      </c>
      <c r="C12" s="106">
        <v>14.2</v>
      </c>
      <c r="D12" s="106">
        <v>11.966343567632324</v>
      </c>
      <c r="E12" s="106">
        <v>11.936165859760999</v>
      </c>
      <c r="F12" s="106">
        <v>14.6</v>
      </c>
      <c r="G12" s="71">
        <v>1115</v>
      </c>
    </row>
    <row r="13" spans="1:12">
      <c r="A13" s="69">
        <v>2010</v>
      </c>
      <c r="B13" s="109">
        <v>114.5</v>
      </c>
      <c r="C13" s="109">
        <v>12.8</v>
      </c>
      <c r="D13" s="109">
        <v>11.249767509830043</v>
      </c>
      <c r="E13" s="109">
        <v>11.25</v>
      </c>
      <c r="F13" s="109">
        <v>12.4</v>
      </c>
      <c r="G13" s="110">
        <v>1644</v>
      </c>
      <c r="H13" s="65"/>
    </row>
    <row r="14" spans="1:12">
      <c r="A14" s="54">
        <v>2011</v>
      </c>
      <c r="B14" s="106">
        <v>121.5</v>
      </c>
      <c r="C14" s="106">
        <v>13.7</v>
      </c>
      <c r="D14" s="106">
        <v>11.38164390728565</v>
      </c>
      <c r="E14" s="106">
        <v>11.37</v>
      </c>
      <c r="F14" s="106">
        <v>13.9</v>
      </c>
      <c r="G14" s="71">
        <v>1636</v>
      </c>
      <c r="H14" s="102"/>
    </row>
    <row r="15" spans="1:12">
      <c r="A15" s="69">
        <v>2012</v>
      </c>
      <c r="B15" s="209">
        <v>103.9</v>
      </c>
      <c r="C15" s="209">
        <v>12.2</v>
      </c>
      <c r="D15" s="209">
        <v>11.894234495793924</v>
      </c>
      <c r="E15" s="209">
        <v>11.89</v>
      </c>
      <c r="F15" s="209">
        <v>12.8</v>
      </c>
      <c r="G15" s="210">
        <v>1200.4529411764704</v>
      </c>
      <c r="H15" s="19"/>
      <c r="L15" s="19"/>
    </row>
    <row r="16" spans="1:12">
      <c r="A16" s="59"/>
      <c r="B16" s="211"/>
      <c r="C16" s="59"/>
      <c r="D16" s="59"/>
      <c r="E16" s="59"/>
      <c r="F16" s="59"/>
      <c r="G16" s="59"/>
    </row>
    <row r="17" spans="1:8">
      <c r="A17" s="63" t="s">
        <v>63</v>
      </c>
    </row>
    <row r="18" spans="1:8" ht="16.2">
      <c r="A18" s="26" t="s">
        <v>104</v>
      </c>
    </row>
    <row r="19" spans="1:8">
      <c r="A19" s="43" t="s">
        <v>105</v>
      </c>
    </row>
    <row r="21" spans="1:8">
      <c r="A21" s="26"/>
    </row>
    <row r="22" spans="1:8">
      <c r="A22" s="26"/>
      <c r="B22" s="65"/>
      <c r="C22" s="65"/>
      <c r="D22" s="65"/>
      <c r="E22" s="65"/>
      <c r="F22" s="65"/>
      <c r="G22" s="65"/>
      <c r="H22" s="80"/>
    </row>
    <row r="23" spans="1:8">
      <c r="B23" s="65"/>
      <c r="C23" s="65"/>
      <c r="D23" s="65"/>
      <c r="E23" s="65"/>
      <c r="F23" s="65"/>
      <c r="G23" s="65"/>
      <c r="H23" s="80"/>
    </row>
    <row r="24" spans="1:8">
      <c r="B24" s="65"/>
      <c r="C24" s="65"/>
      <c r="D24" s="65"/>
      <c r="E24" s="65"/>
      <c r="F24" s="65"/>
      <c r="G24" s="65"/>
      <c r="H24" s="80"/>
    </row>
    <row r="25" spans="1:8">
      <c r="B25" s="65"/>
      <c r="C25" s="65"/>
      <c r="D25" s="65"/>
      <c r="E25" s="65"/>
      <c r="F25" s="65"/>
      <c r="G25" s="65"/>
      <c r="H25" s="80"/>
    </row>
    <row r="26" spans="1:8">
      <c r="B26" s="65"/>
      <c r="C26" s="65"/>
      <c r="D26" s="65"/>
      <c r="E26" s="65"/>
      <c r="F26" s="65"/>
      <c r="G26" s="65"/>
      <c r="H26" s="80"/>
    </row>
    <row r="27" spans="1:8">
      <c r="B27" s="65"/>
      <c r="C27" s="65"/>
      <c r="D27" s="65"/>
      <c r="E27" s="65"/>
      <c r="F27" s="65"/>
      <c r="G27" s="65"/>
      <c r="H27" s="80"/>
    </row>
    <row r="28" spans="1:8">
      <c r="B28" s="65"/>
      <c r="C28" s="65"/>
      <c r="D28" s="65"/>
      <c r="E28" s="65"/>
      <c r="F28" s="65"/>
      <c r="G28" s="65"/>
      <c r="H28" s="80"/>
    </row>
    <row r="29" spans="1:8">
      <c r="B29" s="65"/>
      <c r="C29" s="65"/>
      <c r="D29" s="65"/>
      <c r="E29" s="65"/>
      <c r="F29" s="65"/>
      <c r="G29" s="65"/>
      <c r="H29" s="80"/>
    </row>
    <row r="30" spans="1:8">
      <c r="B30" s="65"/>
      <c r="C30" s="65"/>
      <c r="D30" s="65"/>
      <c r="E30" s="65"/>
      <c r="F30" s="65"/>
      <c r="G30" s="65"/>
      <c r="H30" s="80"/>
    </row>
    <row r="31" spans="1:8">
      <c r="B31" s="65"/>
      <c r="C31" s="65"/>
      <c r="D31" s="65"/>
      <c r="E31" s="65"/>
      <c r="F31" s="65"/>
      <c r="G31" s="65"/>
      <c r="H31" s="80"/>
    </row>
    <row r="32" spans="1:8">
      <c r="B32" s="65"/>
      <c r="C32" s="65"/>
      <c r="D32" s="65"/>
      <c r="E32" s="65"/>
      <c r="F32" s="65"/>
      <c r="G32" s="65"/>
      <c r="H32" s="80"/>
    </row>
    <row r="33" spans="2:8">
      <c r="B33" s="65"/>
      <c r="C33" s="65"/>
      <c r="D33" s="65"/>
      <c r="E33" s="65"/>
      <c r="F33" s="65"/>
      <c r="G33" s="65"/>
      <c r="H33" s="80"/>
    </row>
    <row r="34" spans="2:8">
      <c r="B34" s="65"/>
      <c r="C34" s="65"/>
      <c r="D34" s="65"/>
      <c r="E34" s="65"/>
      <c r="F34" s="65"/>
      <c r="G34" s="65"/>
      <c r="H34" s="80"/>
    </row>
    <row r="35" spans="2:8">
      <c r="B35" s="65"/>
      <c r="C35" s="65"/>
      <c r="D35" s="65"/>
      <c r="E35" s="65"/>
      <c r="F35" s="65"/>
      <c r="G35" s="65"/>
      <c r="H35" s="80"/>
    </row>
    <row r="36" spans="2:8">
      <c r="B36" s="65"/>
      <c r="C36" s="65"/>
      <c r="D36" s="65"/>
      <c r="E36" s="65"/>
      <c r="F36" s="65"/>
      <c r="G36" s="65"/>
      <c r="H36" s="80"/>
    </row>
    <row r="37" spans="2:8">
      <c r="B37" s="65"/>
      <c r="C37" s="65"/>
      <c r="D37" s="65"/>
      <c r="E37" s="65"/>
      <c r="F37" s="65"/>
      <c r="G37" s="65"/>
      <c r="H37" s="80"/>
    </row>
    <row r="38" spans="2:8">
      <c r="B38" s="65"/>
      <c r="C38" s="65"/>
      <c r="D38" s="65"/>
      <c r="E38" s="65"/>
      <c r="F38" s="65"/>
      <c r="G38" s="65"/>
      <c r="H38" s="80"/>
    </row>
    <row r="39" spans="2:8">
      <c r="B39" s="65"/>
      <c r="C39" s="65"/>
      <c r="D39" s="65"/>
      <c r="E39" s="65"/>
      <c r="F39" s="65"/>
      <c r="G39" s="65"/>
      <c r="H39" s="80"/>
    </row>
    <row r="40" spans="2:8">
      <c r="B40" s="65"/>
      <c r="C40" s="65"/>
      <c r="D40" s="65"/>
      <c r="E40" s="65"/>
      <c r="F40" s="65"/>
      <c r="G40" s="65"/>
      <c r="H40" s="80"/>
    </row>
    <row r="41" spans="2:8">
      <c r="B41" s="65"/>
      <c r="C41" s="65"/>
      <c r="D41" s="65"/>
      <c r="E41" s="65"/>
      <c r="F41" s="65"/>
      <c r="G41" s="65"/>
      <c r="H41" s="80"/>
    </row>
    <row r="42" spans="2:8">
      <c r="B42" s="65"/>
      <c r="C42" s="65"/>
      <c r="D42" s="65"/>
      <c r="E42" s="65"/>
      <c r="F42" s="65"/>
      <c r="G42" s="65"/>
      <c r="H42" s="80"/>
    </row>
    <row r="43" spans="2:8">
      <c r="B43" s="65"/>
      <c r="C43" s="65"/>
      <c r="D43" s="65"/>
      <c r="E43" s="65"/>
      <c r="F43" s="65"/>
      <c r="G43" s="65"/>
      <c r="H43" s="80"/>
    </row>
    <row r="44" spans="2:8">
      <c r="B44" s="65"/>
      <c r="C44" s="65"/>
      <c r="D44" s="65"/>
      <c r="E44" s="65"/>
      <c r="F44" s="65"/>
      <c r="G44" s="65"/>
      <c r="H44" s="80"/>
    </row>
  </sheetData>
  <printOptions horizontalCentered="1"/>
  <pageMargins left="0.39370078740157483" right="0.39370078740157483" top="0.39370078740157483" bottom="0.39370078740157483" header="0" footer="0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23</vt:i4>
      </vt:variant>
    </vt:vector>
  </HeadingPairs>
  <TitlesOfParts>
    <vt:vector size="47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'20'!Área_de_impresión</vt:lpstr>
      <vt:lpstr>'21'!Área_de_impresión</vt:lpstr>
      <vt:lpstr>'22'!Área_de_impresión</vt:lpstr>
      <vt:lpstr>'23'!Área_de_impresión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Indice!Área_de_impresión</vt:lpstr>
    </vt:vector>
  </TitlesOfParts>
  <Company>asocaña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Lucia Chavez Cortes</dc:creator>
  <cp:lastModifiedBy>Claudia Lucia Chavez Cortes</cp:lastModifiedBy>
  <dcterms:created xsi:type="dcterms:W3CDTF">2013-03-21T13:07:23Z</dcterms:created>
  <dcterms:modified xsi:type="dcterms:W3CDTF">2013-04-23T15:37:10Z</dcterms:modified>
</cp:coreProperties>
</file>